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tephane\Desktop\"/>
    </mc:Choice>
  </mc:AlternateContent>
  <bookViews>
    <workbookView xWindow="0" yWindow="0" windowWidth="24000" windowHeight="9735" activeTab="4"/>
  </bookViews>
  <sheets>
    <sheet name="SOURCE" sheetId="1" r:id="rId1"/>
    <sheet name="FOURNISSEURS" sheetId="2" r:id="rId2"/>
    <sheet name="CLIENTS" sheetId="3" r:id="rId3"/>
    <sheet name="CHIFFRE D'AFFAIRES" sheetId="4" r:id="rId4"/>
    <sheet name="COMPTES TVA" sheetId="5" r:id="rId5"/>
  </sheets>
  <calcPr calcId="152511"/>
</workbook>
</file>

<file path=xl/calcChain.xml><?xml version="1.0" encoding="utf-8"?>
<calcChain xmlns="http://schemas.openxmlformats.org/spreadsheetml/2006/main">
  <c r="J45" i="5" l="1"/>
  <c r="E48" i="5"/>
  <c r="I35" i="5" l="1"/>
  <c r="D40" i="5" l="1"/>
  <c r="E30" i="5"/>
  <c r="G12" i="5"/>
  <c r="D35" i="5" s="1"/>
  <c r="G7" i="5"/>
  <c r="I41" i="5" s="1"/>
  <c r="J28" i="5"/>
  <c r="I28" i="5"/>
  <c r="H28" i="5"/>
  <c r="G28" i="5"/>
  <c r="G29" i="5" s="1"/>
  <c r="G30" i="5" s="1"/>
  <c r="F28" i="5"/>
  <c r="F29" i="5" s="1"/>
  <c r="F30" i="5" s="1"/>
  <c r="E28" i="5"/>
  <c r="D28" i="5"/>
  <c r="D30" i="5" s="1"/>
  <c r="L54" i="4"/>
  <c r="J41" i="4"/>
  <c r="L36" i="4"/>
  <c r="M36" i="4"/>
  <c r="F33" i="4"/>
  <c r="I70" i="4"/>
  <c r="I71" i="4" s="1"/>
  <c r="I72" i="4" s="1"/>
  <c r="L71" i="4"/>
  <c r="J71" i="4"/>
  <c r="J73" i="4" s="1"/>
  <c r="H71" i="4"/>
  <c r="H72" i="4" s="1"/>
  <c r="F70" i="4"/>
  <c r="F69" i="4"/>
  <c r="K71" i="4" l="1"/>
  <c r="K61" i="4" l="1"/>
  <c r="H61" i="4"/>
  <c r="F61" i="4"/>
  <c r="E61" i="4"/>
  <c r="G5" i="4"/>
  <c r="M5" i="4" s="1"/>
  <c r="M61" i="4" s="1"/>
  <c r="I50" i="5" s="1"/>
  <c r="G6" i="4"/>
  <c r="N6" i="4" s="1"/>
  <c r="N61" i="4" s="1"/>
  <c r="I49" i="5" s="1"/>
  <c r="G7" i="4"/>
  <c r="I7" i="4" s="1"/>
  <c r="G8" i="4"/>
  <c r="I8" i="4" s="1"/>
  <c r="G9" i="4"/>
  <c r="I9" i="4" s="1"/>
  <c r="G10" i="4"/>
  <c r="G11" i="4"/>
  <c r="I11" i="4" s="1"/>
  <c r="G12" i="4"/>
  <c r="I12" i="4" s="1"/>
  <c r="G13" i="4"/>
  <c r="I13" i="4" s="1"/>
  <c r="G14" i="4"/>
  <c r="I14" i="4" s="1"/>
  <c r="G15" i="4"/>
  <c r="I15" i="4" s="1"/>
  <c r="G16" i="4"/>
  <c r="I16" i="4" s="1"/>
  <c r="G17" i="4"/>
  <c r="I17" i="4" s="1"/>
  <c r="G18" i="4"/>
  <c r="I18" i="4" s="1"/>
  <c r="G19" i="4"/>
  <c r="I19" i="4" s="1"/>
  <c r="G20" i="4"/>
  <c r="I20" i="4" s="1"/>
  <c r="G21" i="4"/>
  <c r="I21" i="4" s="1"/>
  <c r="G22" i="4"/>
  <c r="I22" i="4" s="1"/>
  <c r="G23" i="4"/>
  <c r="I23" i="4" s="1"/>
  <c r="G24" i="4"/>
  <c r="I24" i="4" s="1"/>
  <c r="G25" i="4"/>
  <c r="I25" i="4" s="1"/>
  <c r="G26" i="4"/>
  <c r="L26" i="4" s="1"/>
  <c r="L61" i="4" s="1"/>
  <c r="I48" i="5" s="1"/>
  <c r="G27" i="4"/>
  <c r="L27" i="4" s="1"/>
  <c r="G28" i="4"/>
  <c r="L28" i="4" s="1"/>
  <c r="G29" i="4"/>
  <c r="I29" i="4" s="1"/>
  <c r="G30" i="4"/>
  <c r="L30" i="4" s="1"/>
  <c r="G31" i="4"/>
  <c r="I31" i="4" s="1"/>
  <c r="G32" i="4"/>
  <c r="I32" i="4" s="1"/>
  <c r="G33" i="4"/>
  <c r="I33" i="4" s="1"/>
  <c r="G34" i="4"/>
  <c r="I34" i="4" s="1"/>
  <c r="G35" i="4"/>
  <c r="I35" i="4" s="1"/>
  <c r="G36" i="4"/>
  <c r="N36" i="4" s="1"/>
  <c r="G37" i="4"/>
  <c r="I37" i="4" s="1"/>
  <c r="G38" i="4"/>
  <c r="I38" i="4" s="1"/>
  <c r="G39" i="4"/>
  <c r="J39" i="4" s="1"/>
  <c r="J61" i="4" s="1"/>
  <c r="J63" i="4" s="1"/>
  <c r="G40" i="4"/>
  <c r="L40" i="4" s="1"/>
  <c r="G41" i="4"/>
  <c r="I41" i="4" s="1"/>
  <c r="G42" i="4"/>
  <c r="L42" i="4" s="1"/>
  <c r="G43" i="4"/>
  <c r="I43" i="4" s="1"/>
  <c r="G44" i="4"/>
  <c r="L44" i="4" s="1"/>
  <c r="G45" i="4"/>
  <c r="I45" i="4" s="1"/>
  <c r="G46" i="4"/>
  <c r="O46" i="4" s="1"/>
  <c r="O61" i="4" s="1"/>
  <c r="G47" i="4"/>
  <c r="O47" i="4" s="1"/>
  <c r="G48" i="4"/>
  <c r="O48" i="4" s="1"/>
  <c r="G49" i="4"/>
  <c r="O49" i="4" s="1"/>
  <c r="G50" i="4"/>
  <c r="I50" i="4" s="1"/>
  <c r="G51" i="4"/>
  <c r="O51" i="4" s="1"/>
  <c r="G52" i="4"/>
  <c r="O52" i="4" s="1"/>
  <c r="G53" i="4"/>
  <c r="O53" i="4" s="1"/>
  <c r="G54" i="4"/>
  <c r="I54" i="4" s="1"/>
  <c r="G55" i="4"/>
  <c r="O55" i="4" s="1"/>
  <c r="G56" i="4"/>
  <c r="O56" i="4" s="1"/>
  <c r="G57" i="4"/>
  <c r="I57" i="4" s="1"/>
  <c r="G58" i="4"/>
  <c r="O58" i="4" s="1"/>
  <c r="G59" i="4"/>
  <c r="O59" i="4" s="1"/>
  <c r="G4" i="4"/>
  <c r="I4" i="4" s="1"/>
  <c r="G3" i="4"/>
  <c r="I3" i="4" s="1"/>
  <c r="D42" i="5"/>
  <c r="E42" i="5" s="1"/>
  <c r="J30" i="5"/>
  <c r="I30" i="5"/>
  <c r="H30" i="5"/>
  <c r="H3" i="3"/>
  <c r="H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2" i="3"/>
  <c r="I61" i="4" l="1"/>
  <c r="I63" i="4" s="1"/>
  <c r="H73" i="4" s="1"/>
  <c r="G62" i="4"/>
  <c r="P61" i="4"/>
  <c r="G61" i="4"/>
  <c r="I73" i="4"/>
  <c r="I74" i="4" s="1"/>
  <c r="H74" i="4" l="1"/>
  <c r="G68" i="3"/>
  <c r="G69" i="3"/>
  <c r="G70" i="3"/>
  <c r="G71" i="3"/>
  <c r="G72" i="3"/>
  <c r="G73" i="3"/>
  <c r="G74" i="3"/>
  <c r="G75" i="3"/>
  <c r="G76" i="3"/>
  <c r="K76" i="3" s="1"/>
  <c r="M76" i="3" s="1"/>
  <c r="G77" i="3"/>
  <c r="G78" i="3"/>
  <c r="G79" i="3"/>
  <c r="G80" i="3"/>
  <c r="G81" i="3"/>
  <c r="G3" i="3"/>
  <c r="G4" i="3"/>
  <c r="G5" i="3"/>
  <c r="G6" i="3"/>
  <c r="G7" i="3"/>
  <c r="M7" i="3" s="1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M23" i="3" s="1"/>
  <c r="G24" i="3"/>
  <c r="G25" i="3"/>
  <c r="G26" i="3"/>
  <c r="G27" i="3"/>
  <c r="G28" i="3"/>
  <c r="M28" i="3" s="1"/>
  <c r="G29" i="3"/>
  <c r="G30" i="3"/>
  <c r="G31" i="3"/>
  <c r="G32" i="3"/>
  <c r="K32" i="3" s="1"/>
  <c r="M32" i="3" s="1"/>
  <c r="G33" i="3"/>
  <c r="G34" i="3"/>
  <c r="G35" i="3"/>
  <c r="G36" i="3"/>
  <c r="M36" i="3" s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M51" i="3" s="1"/>
  <c r="G52" i="3"/>
  <c r="G53" i="3"/>
  <c r="G54" i="3"/>
  <c r="M54" i="3" s="1"/>
  <c r="G55" i="3"/>
  <c r="G56" i="3"/>
  <c r="G57" i="3"/>
  <c r="G58" i="3"/>
  <c r="G59" i="3"/>
  <c r="G60" i="3"/>
  <c r="M60" i="3" s="1"/>
  <c r="G61" i="3"/>
  <c r="G62" i="3"/>
  <c r="G63" i="3"/>
  <c r="G64" i="3"/>
  <c r="G65" i="3"/>
  <c r="G66" i="3"/>
  <c r="I66" i="3" s="1"/>
  <c r="M66" i="3" s="1"/>
  <c r="G67" i="3"/>
  <c r="G2" i="3"/>
  <c r="J50" i="2"/>
  <c r="J46" i="2"/>
  <c r="I42" i="2"/>
  <c r="J38" i="2"/>
  <c r="J34" i="2"/>
  <c r="H30" i="2"/>
  <c r="J25" i="2"/>
  <c r="J21" i="2"/>
  <c r="I17" i="2"/>
  <c r="I12" i="2"/>
  <c r="J8" i="2"/>
  <c r="N34" i="2"/>
  <c r="N30" i="2"/>
  <c r="J5" i="2"/>
  <c r="N5" i="2" s="1"/>
  <c r="F3" i="2"/>
  <c r="F4" i="2"/>
  <c r="F5" i="2"/>
  <c r="F6" i="2"/>
  <c r="F7" i="2"/>
  <c r="J7" i="2" s="1"/>
  <c r="F8" i="2"/>
  <c r="N8" i="2" s="1"/>
  <c r="F9" i="2"/>
  <c r="I9" i="2" s="1"/>
  <c r="N9" i="2" s="1"/>
  <c r="F10" i="2"/>
  <c r="I10" i="2" s="1"/>
  <c r="N10" i="2" s="1"/>
  <c r="F11" i="2"/>
  <c r="I11" i="2" s="1"/>
  <c r="F12" i="2"/>
  <c r="N12" i="2" s="1"/>
  <c r="F13" i="2"/>
  <c r="N13" i="2" s="1"/>
  <c r="F14" i="2"/>
  <c r="I14" i="2" s="1"/>
  <c r="N14" i="2" s="1"/>
  <c r="F15" i="2"/>
  <c r="J15" i="2" s="1"/>
  <c r="F16" i="2"/>
  <c r="I16" i="2" s="1"/>
  <c r="F17" i="2"/>
  <c r="N17" i="2" s="1"/>
  <c r="F18" i="2"/>
  <c r="I18" i="2" s="1"/>
  <c r="N18" i="2" s="1"/>
  <c r="F19" i="2"/>
  <c r="M19" i="2" s="1"/>
  <c r="F20" i="2"/>
  <c r="M20" i="2" s="1"/>
  <c r="F21" i="2"/>
  <c r="N21" i="2" s="1"/>
  <c r="F22" i="2"/>
  <c r="J22" i="2" s="1"/>
  <c r="N22" i="2" s="1"/>
  <c r="F23" i="2"/>
  <c r="J23" i="2" s="1"/>
  <c r="F24" i="2"/>
  <c r="H24" i="2" s="1"/>
  <c r="F25" i="2"/>
  <c r="N25" i="2" s="1"/>
  <c r="F26" i="2"/>
  <c r="J26" i="2" s="1"/>
  <c r="N26" i="2" s="1"/>
  <c r="F27" i="2"/>
  <c r="I27" i="2" s="1"/>
  <c r="F28" i="2"/>
  <c r="I28" i="2" s="1"/>
  <c r="F29" i="2"/>
  <c r="N29" i="2" s="1"/>
  <c r="F30" i="2"/>
  <c r="F31" i="2"/>
  <c r="M31" i="2" s="1"/>
  <c r="F32" i="2"/>
  <c r="J32" i="2" s="1"/>
  <c r="F33" i="2"/>
  <c r="J33" i="2" s="1"/>
  <c r="F34" i="2"/>
  <c r="F35" i="2"/>
  <c r="J35" i="2" s="1"/>
  <c r="F36" i="2"/>
  <c r="J36" i="2" s="1"/>
  <c r="F37" i="2"/>
  <c r="J37" i="2" s="1"/>
  <c r="N37" i="2" s="1"/>
  <c r="F38" i="2"/>
  <c r="N38" i="2" s="1"/>
  <c r="F39" i="2"/>
  <c r="F40" i="2"/>
  <c r="I40" i="2" s="1"/>
  <c r="F41" i="2"/>
  <c r="I41" i="2" s="1"/>
  <c r="F42" i="2"/>
  <c r="N42" i="2" s="1"/>
  <c r="F43" i="2"/>
  <c r="I43" i="2" s="1"/>
  <c r="F44" i="2"/>
  <c r="I44" i="2" s="1"/>
  <c r="F45" i="2"/>
  <c r="J45" i="2" s="1"/>
  <c r="F46" i="2"/>
  <c r="N46" i="2" s="1"/>
  <c r="F47" i="2"/>
  <c r="F48" i="2"/>
  <c r="J48" i="2" s="1"/>
  <c r="F49" i="2"/>
  <c r="J49" i="2" s="1"/>
  <c r="F50" i="2"/>
  <c r="N50" i="2" s="1"/>
  <c r="F51" i="2"/>
  <c r="N51" i="2" s="1"/>
  <c r="F52" i="2"/>
  <c r="I52" i="2" s="1"/>
  <c r="F53" i="2"/>
  <c r="I53" i="2" s="1"/>
  <c r="F54" i="2"/>
  <c r="J54" i="2" s="1"/>
  <c r="F55" i="2"/>
  <c r="F56" i="2"/>
  <c r="J56" i="2" s="1"/>
  <c r="F57" i="2"/>
  <c r="J57" i="2" s="1"/>
  <c r="F58" i="2"/>
  <c r="J58" i="2" s="1"/>
  <c r="N58" i="2" s="1"/>
  <c r="F59" i="2"/>
  <c r="F60" i="2"/>
  <c r="H60" i="2" s="1"/>
  <c r="N60" i="2" s="1"/>
  <c r="F61" i="2"/>
  <c r="I61" i="2" s="1"/>
  <c r="F62" i="2"/>
  <c r="M62" i="2" s="1"/>
  <c r="F63" i="2"/>
  <c r="F64" i="2"/>
  <c r="I64" i="2" s="1"/>
  <c r="N64" i="2" s="1"/>
  <c r="F65" i="2"/>
  <c r="I65" i="2" s="1"/>
  <c r="N65" i="2" s="1"/>
  <c r="F66" i="2"/>
  <c r="J66" i="2" s="1"/>
  <c r="F67" i="2"/>
  <c r="F2" i="2"/>
  <c r="J2" i="2" s="1"/>
  <c r="L69" i="2"/>
  <c r="K69" i="2"/>
  <c r="E69" i="2"/>
  <c r="N6" i="2" l="1"/>
  <c r="N47" i="2"/>
  <c r="N43" i="2"/>
  <c r="I55" i="2"/>
  <c r="N55" i="2" s="1"/>
  <c r="J63" i="2"/>
  <c r="N63" i="2" s="1"/>
  <c r="J63" i="3"/>
  <c r="M63" i="3"/>
  <c r="L55" i="3"/>
  <c r="M55" i="3"/>
  <c r="J43" i="3"/>
  <c r="M43" i="3"/>
  <c r="I35" i="3"/>
  <c r="M35" i="3"/>
  <c r="L27" i="3"/>
  <c r="I15" i="3"/>
  <c r="M15" i="3" s="1"/>
  <c r="I11" i="3"/>
  <c r="M11" i="3" s="1"/>
  <c r="I3" i="3"/>
  <c r="M3" i="3" s="1"/>
  <c r="I6" i="2"/>
  <c r="N11" i="2"/>
  <c r="N15" i="2"/>
  <c r="N19" i="2"/>
  <c r="N23" i="2"/>
  <c r="N27" i="2"/>
  <c r="N31" i="2"/>
  <c r="N35" i="2"/>
  <c r="N40" i="2"/>
  <c r="N44" i="2"/>
  <c r="N48" i="2"/>
  <c r="N52" i="2"/>
  <c r="N56" i="2"/>
  <c r="N61" i="2"/>
  <c r="N66" i="2"/>
  <c r="J39" i="2"/>
  <c r="N39" i="2" s="1"/>
  <c r="J47" i="2"/>
  <c r="I62" i="3"/>
  <c r="M62" i="3" s="1"/>
  <c r="I58" i="3"/>
  <c r="M58" i="3" s="1"/>
  <c r="M50" i="3"/>
  <c r="I50" i="3"/>
  <c r="M46" i="3"/>
  <c r="J46" i="3"/>
  <c r="I42" i="3"/>
  <c r="M42" i="3" s="1"/>
  <c r="J38" i="3"/>
  <c r="M38" i="3" s="1"/>
  <c r="L34" i="3"/>
  <c r="M34" i="3" s="1"/>
  <c r="J30" i="3"/>
  <c r="M30" i="3" s="1"/>
  <c r="I26" i="3"/>
  <c r="M26" i="3" s="1"/>
  <c r="I22" i="3"/>
  <c r="M22" i="3" s="1"/>
  <c r="I18" i="3"/>
  <c r="M18" i="3" s="1"/>
  <c r="I14" i="3"/>
  <c r="M14" i="3" s="1"/>
  <c r="I10" i="3"/>
  <c r="M10" i="3" s="1"/>
  <c r="I6" i="3"/>
  <c r="M6" i="3" s="1"/>
  <c r="K81" i="3"/>
  <c r="M81" i="3" s="1"/>
  <c r="I77" i="3"/>
  <c r="M77" i="3" s="1"/>
  <c r="M73" i="3"/>
  <c r="L73" i="3"/>
  <c r="M69" i="3"/>
  <c r="J69" i="3"/>
  <c r="J67" i="2"/>
  <c r="N67" i="2" s="1"/>
  <c r="M70" i="3"/>
  <c r="I70" i="3"/>
  <c r="H3" i="2"/>
  <c r="H69" i="2" s="1"/>
  <c r="N7" i="2"/>
  <c r="N16" i="2"/>
  <c r="N20" i="2"/>
  <c r="N24" i="2"/>
  <c r="N28" i="2"/>
  <c r="N32" i="2"/>
  <c r="N36" i="2"/>
  <c r="N41" i="2"/>
  <c r="N45" i="2"/>
  <c r="N49" i="2"/>
  <c r="N53" i="2"/>
  <c r="N57" i="2"/>
  <c r="N62" i="2"/>
  <c r="M65" i="3"/>
  <c r="I65" i="3"/>
  <c r="M61" i="3"/>
  <c r="J61" i="3"/>
  <c r="M57" i="3"/>
  <c r="J57" i="3"/>
  <c r="J53" i="3"/>
  <c r="M53" i="3" s="1"/>
  <c r="I49" i="3"/>
  <c r="M49" i="3" s="1"/>
  <c r="M45" i="3"/>
  <c r="I45" i="3"/>
  <c r="I41" i="3"/>
  <c r="M41" i="3" s="1"/>
  <c r="L37" i="3"/>
  <c r="M37" i="3" s="1"/>
  <c r="M33" i="3"/>
  <c r="I33" i="3"/>
  <c r="M29" i="3"/>
  <c r="J29" i="3"/>
  <c r="M25" i="3"/>
  <c r="I25" i="3"/>
  <c r="M21" i="3"/>
  <c r="I21" i="3"/>
  <c r="M17" i="3"/>
  <c r="I17" i="3"/>
  <c r="M13" i="3"/>
  <c r="I13" i="3"/>
  <c r="M9" i="3"/>
  <c r="I9" i="3"/>
  <c r="I5" i="3"/>
  <c r="M5" i="3" s="1"/>
  <c r="K80" i="3"/>
  <c r="M80" i="3" s="1"/>
  <c r="K72" i="3"/>
  <c r="K83" i="3" s="1"/>
  <c r="J68" i="3"/>
  <c r="M68" i="3" s="1"/>
  <c r="J59" i="2"/>
  <c r="N59" i="2" s="1"/>
  <c r="I67" i="3"/>
  <c r="M67" i="3"/>
  <c r="K59" i="3"/>
  <c r="M59" i="3"/>
  <c r="K47" i="3"/>
  <c r="M47" i="3"/>
  <c r="I39" i="3"/>
  <c r="M39" i="3"/>
  <c r="I31" i="3"/>
  <c r="M31" i="3" s="1"/>
  <c r="J19" i="3"/>
  <c r="M19" i="3" s="1"/>
  <c r="I78" i="3"/>
  <c r="M78" i="3" s="1"/>
  <c r="J74" i="3"/>
  <c r="M74" i="3" s="1"/>
  <c r="J4" i="2"/>
  <c r="N4" i="2" s="1"/>
  <c r="N33" i="2"/>
  <c r="N54" i="2"/>
  <c r="G83" i="3"/>
  <c r="I2" i="3"/>
  <c r="J64" i="3"/>
  <c r="M64" i="3"/>
  <c r="I56" i="3"/>
  <c r="M56" i="3" s="1"/>
  <c r="J52" i="3"/>
  <c r="M52" i="3" s="1"/>
  <c r="I48" i="3"/>
  <c r="M48" i="3" s="1"/>
  <c r="J44" i="3"/>
  <c r="M44" i="3"/>
  <c r="I40" i="3"/>
  <c r="M40" i="3" s="1"/>
  <c r="I24" i="3"/>
  <c r="M24" i="3"/>
  <c r="I20" i="3"/>
  <c r="M20" i="3" s="1"/>
  <c r="J16" i="3"/>
  <c r="M16" i="3" s="1"/>
  <c r="I12" i="3"/>
  <c r="M12" i="3" s="1"/>
  <c r="I8" i="3"/>
  <c r="M8" i="3" s="1"/>
  <c r="J4" i="3"/>
  <c r="J83" i="3" s="1"/>
  <c r="J79" i="3"/>
  <c r="M79" i="3"/>
  <c r="L75" i="3"/>
  <c r="M75" i="3"/>
  <c r="I71" i="3"/>
  <c r="M71" i="3"/>
  <c r="I69" i="2"/>
  <c r="J69" i="2"/>
  <c r="N2" i="2"/>
  <c r="F69" i="2"/>
  <c r="I83" i="3" l="1"/>
  <c r="I70" i="2"/>
  <c r="I71" i="2" s="1"/>
  <c r="M4" i="3"/>
  <c r="M2" i="3"/>
  <c r="M72" i="3"/>
  <c r="N3" i="2"/>
  <c r="J70" i="2"/>
  <c r="J71" i="2" s="1"/>
  <c r="I42" i="5" s="1"/>
  <c r="I43" i="5" s="1"/>
  <c r="H70" i="2"/>
  <c r="H71" i="2" s="1"/>
  <c r="I36" i="5" s="1"/>
  <c r="I37" i="5" s="1"/>
  <c r="L83" i="3"/>
  <c r="M27" i="3"/>
  <c r="J84" i="3"/>
  <c r="J85" i="3" s="1"/>
  <c r="D36" i="5" s="1"/>
  <c r="D37" i="5" s="1"/>
  <c r="D45" i="5" l="1"/>
  <c r="E37" i="5"/>
  <c r="I84" i="3"/>
  <c r="I85" i="3" s="1"/>
  <c r="K84" i="3"/>
  <c r="K85" i="3" s="1"/>
</calcChain>
</file>

<file path=xl/connections.xml><?xml version="1.0" encoding="utf-8"?>
<connections xmlns="http://schemas.openxmlformats.org/spreadsheetml/2006/main">
  <connection id="1" name="lastours 2015" type="4" refreshedVersion="0" background="1">
    <webPr xml="1" sourceData="1" url="C:\Users\stephane\Desktop\lastours 2015.XML" htmlTables="1" htmlFormat="all"/>
  </connection>
</connections>
</file>

<file path=xl/sharedStrings.xml><?xml version="1.0" encoding="utf-8"?>
<sst xmlns="http://schemas.openxmlformats.org/spreadsheetml/2006/main" count="6797" uniqueCount="1467">
  <si>
    <t>NOM_NUM_DOSS</t>
  </si>
  <si>
    <t>TITRE_DU_DOCUMENT</t>
  </si>
  <si>
    <t>DATES_DE_L_EXERCICE</t>
  </si>
  <si>
    <t>TT_MVTS_DEBIT_N</t>
  </si>
  <si>
    <t>TT_MVTS_CREDIT_N</t>
  </si>
  <si>
    <t>I0_RGTFSOLDENTOU</t>
  </si>
  <si>
    <t>TT_SOLDE_N</t>
  </si>
  <si>
    <t>I0_RGTFSOLDEANTTOU</t>
  </si>
  <si>
    <t>TT_SOLDE_N-1</t>
  </si>
  <si>
    <t>RESULTAT_N</t>
  </si>
  <si>
    <t>RESULTAT_N-1</t>
  </si>
  <si>
    <t>NUMEROTATION_DE_LA_PAGE</t>
  </si>
  <si>
    <t>LIBELLE_DE_LA_FORME_-_TYPE_ECRITURE__-_DATE_EDITION</t>
  </si>
  <si>
    <t>CODE_DOSSIER</t>
  </si>
  <si>
    <t>NOM_DU_DOSSIER</t>
  </si>
  <si>
    <t>DATE_DEBUT_N</t>
  </si>
  <si>
    <t>DATE_FIN_N</t>
  </si>
  <si>
    <t>DATE_DEBUT_N-1</t>
  </si>
  <si>
    <t>DATE_FIN_N-1</t>
  </si>
  <si>
    <t>NUMERO_COMPTE</t>
  </si>
  <si>
    <t>LIBELLE_COMPTE</t>
  </si>
  <si>
    <t>MT_DEBIT_N</t>
  </si>
  <si>
    <t>MT_CREDIT_N</t>
  </si>
  <si>
    <t>SOLDE_N</t>
  </si>
  <si>
    <t>SOLDE_N-1</t>
  </si>
  <si>
    <t>122057 - FAMILLE P. &amp; J. ALLARD</t>
  </si>
  <si>
    <t>BALANCE</t>
  </si>
  <si>
    <t>Du  01/01/2015 au  31/12/2015</t>
  </si>
  <si>
    <t>Isacompta - BALAN - Fiscal  -  10/02/2016</t>
  </si>
  <si>
    <t>FAMILLE P. &amp; J. ALLARD</t>
  </si>
  <si>
    <t>01/01/15</t>
  </si>
  <si>
    <t>31/12/15</t>
  </si>
  <si>
    <t>10110000</t>
  </si>
  <si>
    <t>10688000</t>
  </si>
  <si>
    <t>13100000</t>
  </si>
  <si>
    <t>13100100</t>
  </si>
  <si>
    <t>13900000</t>
  </si>
  <si>
    <t>13900100</t>
  </si>
  <si>
    <t>15110000</t>
  </si>
  <si>
    <t>16430000</t>
  </si>
  <si>
    <t>16440000</t>
  </si>
  <si>
    <t>16521000</t>
  </si>
  <si>
    <t>16522000</t>
  </si>
  <si>
    <t>16523000</t>
  </si>
  <si>
    <t>16528500</t>
  </si>
  <si>
    <t>16528600</t>
  </si>
  <si>
    <t>16528700</t>
  </si>
  <si>
    <t>16884000</t>
  </si>
  <si>
    <t>20510000</t>
  </si>
  <si>
    <t>20600000</t>
  </si>
  <si>
    <t>21110000</t>
  </si>
  <si>
    <t>21111000</t>
  </si>
  <si>
    <t>21120000</t>
  </si>
  <si>
    <t>21120100</t>
  </si>
  <si>
    <t>21120200</t>
  </si>
  <si>
    <t>21120300</t>
  </si>
  <si>
    <t>21120400</t>
  </si>
  <si>
    <t>21120500</t>
  </si>
  <si>
    <t>21120600</t>
  </si>
  <si>
    <t>21130000</t>
  </si>
  <si>
    <t>21131000</t>
  </si>
  <si>
    <t>21140000</t>
  </si>
  <si>
    <t>21150000</t>
  </si>
  <si>
    <t>21220700</t>
  </si>
  <si>
    <t>21310000</t>
  </si>
  <si>
    <t>21310100</t>
  </si>
  <si>
    <t>21310200</t>
  </si>
  <si>
    <t>21310300</t>
  </si>
  <si>
    <t>21310500</t>
  </si>
  <si>
    <t>21310600</t>
  </si>
  <si>
    <t>21310700</t>
  </si>
  <si>
    <t>21310900</t>
  </si>
  <si>
    <t>21311000</t>
  </si>
  <si>
    <t>21311100</t>
  </si>
  <si>
    <t>21311200</t>
  </si>
  <si>
    <t>21311300</t>
  </si>
  <si>
    <t>21311400</t>
  </si>
  <si>
    <t>21311500</t>
  </si>
  <si>
    <t>21311600</t>
  </si>
  <si>
    <t>21311700</t>
  </si>
  <si>
    <t>21311800</t>
  </si>
  <si>
    <t>21311900</t>
  </si>
  <si>
    <t>21312000</t>
  </si>
  <si>
    <t>21312100</t>
  </si>
  <si>
    <t>21312200</t>
  </si>
  <si>
    <t>21312300</t>
  </si>
  <si>
    <t>21312400</t>
  </si>
  <si>
    <t>21312500</t>
  </si>
  <si>
    <t>21312600</t>
  </si>
  <si>
    <t>21312700</t>
  </si>
  <si>
    <t>21312800</t>
  </si>
  <si>
    <t>21312900</t>
  </si>
  <si>
    <t>21313000</t>
  </si>
  <si>
    <t>21313100</t>
  </si>
  <si>
    <t>21313200</t>
  </si>
  <si>
    <t>21314300</t>
  </si>
  <si>
    <t>21350000</t>
  </si>
  <si>
    <t>21350100</t>
  </si>
  <si>
    <t>21350200</t>
  </si>
  <si>
    <t>21350300</t>
  </si>
  <si>
    <t>21350350</t>
  </si>
  <si>
    <t>21350400</t>
  </si>
  <si>
    <t>21350500</t>
  </si>
  <si>
    <t>21350600</t>
  </si>
  <si>
    <t>21350700</t>
  </si>
  <si>
    <t>21351000</t>
  </si>
  <si>
    <t>21351200</t>
  </si>
  <si>
    <t>21351500</t>
  </si>
  <si>
    <t>21351600</t>
  </si>
  <si>
    <t>21351700</t>
  </si>
  <si>
    <t>21351800</t>
  </si>
  <si>
    <t>21351900</t>
  </si>
  <si>
    <t>21352100</t>
  </si>
  <si>
    <t>21352400</t>
  </si>
  <si>
    <t>21352500</t>
  </si>
  <si>
    <t>21353200</t>
  </si>
  <si>
    <t>21540100</t>
  </si>
  <si>
    <t>21540200</t>
  </si>
  <si>
    <t>21540300</t>
  </si>
  <si>
    <t>21540500</t>
  </si>
  <si>
    <t>21541200</t>
  </si>
  <si>
    <t>21541300</t>
  </si>
  <si>
    <t>21541400</t>
  </si>
  <si>
    <t>21541600</t>
  </si>
  <si>
    <t>21541700</t>
  </si>
  <si>
    <t>21542000</t>
  </si>
  <si>
    <t>21542100</t>
  </si>
  <si>
    <t>21542200</t>
  </si>
  <si>
    <t>21542300</t>
  </si>
  <si>
    <t>21542500</t>
  </si>
  <si>
    <t>21542600</t>
  </si>
  <si>
    <t>21542700</t>
  </si>
  <si>
    <t>21542800</t>
  </si>
  <si>
    <t>21543000</t>
  </si>
  <si>
    <t>21543200</t>
  </si>
  <si>
    <t>21544000</t>
  </si>
  <si>
    <t>21545000</t>
  </si>
  <si>
    <t>21546000</t>
  </si>
  <si>
    <t>21810000</t>
  </si>
  <si>
    <t>21810100</t>
  </si>
  <si>
    <t>21810110</t>
  </si>
  <si>
    <t>21810120</t>
  </si>
  <si>
    <t>21810130</t>
  </si>
  <si>
    <t>21810140</t>
  </si>
  <si>
    <t>21810150</t>
  </si>
  <si>
    <t>21810160</t>
  </si>
  <si>
    <t>21810170</t>
  </si>
  <si>
    <t>21810180</t>
  </si>
  <si>
    <t>21810190</t>
  </si>
  <si>
    <t>21810200</t>
  </si>
  <si>
    <t>21810300</t>
  </si>
  <si>
    <t>21810400</t>
  </si>
  <si>
    <t>21810500</t>
  </si>
  <si>
    <t>21810600</t>
  </si>
  <si>
    <t>21810700</t>
  </si>
  <si>
    <t>21810800</t>
  </si>
  <si>
    <t>21810900</t>
  </si>
  <si>
    <t>21810914</t>
  </si>
  <si>
    <t>21810915</t>
  </si>
  <si>
    <t>21810916</t>
  </si>
  <si>
    <t>21810917</t>
  </si>
  <si>
    <t>21810918</t>
  </si>
  <si>
    <t>21810919</t>
  </si>
  <si>
    <t>21811000</t>
  </si>
  <si>
    <t>21811100</t>
  </si>
  <si>
    <t>21811200</t>
  </si>
  <si>
    <t>21811201</t>
  </si>
  <si>
    <t>21811202</t>
  </si>
  <si>
    <t>21811203</t>
  </si>
  <si>
    <t>21811205</t>
  </si>
  <si>
    <t>21811206</t>
  </si>
  <si>
    <t>21811207</t>
  </si>
  <si>
    <t>21811208</t>
  </si>
  <si>
    <t>21811209</t>
  </si>
  <si>
    <t>21811210</t>
  </si>
  <si>
    <t>21811211</t>
  </si>
  <si>
    <t>21811212</t>
  </si>
  <si>
    <t>21811213</t>
  </si>
  <si>
    <t>21811400</t>
  </si>
  <si>
    <t>21811500</t>
  </si>
  <si>
    <t>21811600</t>
  </si>
  <si>
    <t>21811700</t>
  </si>
  <si>
    <t>21811800</t>
  </si>
  <si>
    <t>21811900</t>
  </si>
  <si>
    <t>21819100</t>
  </si>
  <si>
    <t>21819110</t>
  </si>
  <si>
    <t>21819120</t>
  </si>
  <si>
    <t>21819130</t>
  </si>
  <si>
    <t>21820000</t>
  </si>
  <si>
    <t>21822000</t>
  </si>
  <si>
    <t>21830000</t>
  </si>
  <si>
    <t>21831000</t>
  </si>
  <si>
    <t>21832000</t>
  </si>
  <si>
    <t>21840000</t>
  </si>
  <si>
    <t>21880000</t>
  </si>
  <si>
    <t>23101000</t>
  </si>
  <si>
    <t>23200000</t>
  </si>
  <si>
    <t>23460700</t>
  </si>
  <si>
    <t>23460800</t>
  </si>
  <si>
    <t>23460900</t>
  </si>
  <si>
    <t>23465000</t>
  </si>
  <si>
    <t>24600000</t>
  </si>
  <si>
    <t>24600100</t>
  </si>
  <si>
    <t>24600200</t>
  </si>
  <si>
    <t>24600300</t>
  </si>
  <si>
    <t>24600400</t>
  </si>
  <si>
    <t>24600500</t>
  </si>
  <si>
    <t>24600600</t>
  </si>
  <si>
    <t>24600700</t>
  </si>
  <si>
    <t>24600800</t>
  </si>
  <si>
    <t>24600900</t>
  </si>
  <si>
    <t>24601010</t>
  </si>
  <si>
    <t>24601020</t>
  </si>
  <si>
    <t>24601030</t>
  </si>
  <si>
    <t>24601040</t>
  </si>
  <si>
    <t>24601050</t>
  </si>
  <si>
    <t>24601060</t>
  </si>
  <si>
    <t>24601070</t>
  </si>
  <si>
    <t>24601080</t>
  </si>
  <si>
    <t>24601090</t>
  </si>
  <si>
    <t>24601100</t>
  </si>
  <si>
    <t>24611100</t>
  </si>
  <si>
    <t>24611200</t>
  </si>
  <si>
    <t>24611300</t>
  </si>
  <si>
    <t>24611400</t>
  </si>
  <si>
    <t>24611500</t>
  </si>
  <si>
    <t>24611600</t>
  </si>
  <si>
    <t>24611700</t>
  </si>
  <si>
    <t>24611800</t>
  </si>
  <si>
    <t>24611900</t>
  </si>
  <si>
    <t>26200000</t>
  </si>
  <si>
    <t>27550000</t>
  </si>
  <si>
    <t>28051000</t>
  </si>
  <si>
    <t>28131000</t>
  </si>
  <si>
    <t>28131010</t>
  </si>
  <si>
    <t>28131020</t>
  </si>
  <si>
    <t>28131030</t>
  </si>
  <si>
    <t>28131050</t>
  </si>
  <si>
    <t>28131060</t>
  </si>
  <si>
    <t>28131070</t>
  </si>
  <si>
    <t>28131090</t>
  </si>
  <si>
    <t>28131100</t>
  </si>
  <si>
    <t>28131110</t>
  </si>
  <si>
    <t>28131120</t>
  </si>
  <si>
    <t>28131130</t>
  </si>
  <si>
    <t>28131140</t>
  </si>
  <si>
    <t>28131150</t>
  </si>
  <si>
    <t>28131160</t>
  </si>
  <si>
    <t>28131170</t>
  </si>
  <si>
    <t>28131180</t>
  </si>
  <si>
    <t>28131190</t>
  </si>
  <si>
    <t>28131200</t>
  </si>
  <si>
    <t>28131210</t>
  </si>
  <si>
    <t>28131220</t>
  </si>
  <si>
    <t>28131230</t>
  </si>
  <si>
    <t>28131240</t>
  </si>
  <si>
    <t>28131250</t>
  </si>
  <si>
    <t>28131260</t>
  </si>
  <si>
    <t>28131270</t>
  </si>
  <si>
    <t>28131280</t>
  </si>
  <si>
    <t>28131290</t>
  </si>
  <si>
    <t>28131300</t>
  </si>
  <si>
    <t>28131310</t>
  </si>
  <si>
    <t>28131320</t>
  </si>
  <si>
    <t>28131430</t>
  </si>
  <si>
    <t>28135000</t>
  </si>
  <si>
    <t>28135010</t>
  </si>
  <si>
    <t>28135020</t>
  </si>
  <si>
    <t>28135030</t>
  </si>
  <si>
    <t>28135035</t>
  </si>
  <si>
    <t>28135040</t>
  </si>
  <si>
    <t>28135050</t>
  </si>
  <si>
    <t>28135060</t>
  </si>
  <si>
    <t>28135070</t>
  </si>
  <si>
    <t>28135100</t>
  </si>
  <si>
    <t>28135120</t>
  </si>
  <si>
    <t>28135150</t>
  </si>
  <si>
    <t>28135160</t>
  </si>
  <si>
    <t>28135170</t>
  </si>
  <si>
    <t>28135180</t>
  </si>
  <si>
    <t>28135190</t>
  </si>
  <si>
    <t>28135210</t>
  </si>
  <si>
    <t>28135240</t>
  </si>
  <si>
    <t>28135250</t>
  </si>
  <si>
    <t>28135320</t>
  </si>
  <si>
    <t>28154010</t>
  </si>
  <si>
    <t>28154020</t>
  </si>
  <si>
    <t>28154030</t>
  </si>
  <si>
    <t>28154050</t>
  </si>
  <si>
    <t>28154120</t>
  </si>
  <si>
    <t>28154130</t>
  </si>
  <si>
    <t>28154140</t>
  </si>
  <si>
    <t>28154160</t>
  </si>
  <si>
    <t>28154170</t>
  </si>
  <si>
    <t>28154200</t>
  </si>
  <si>
    <t>28154210</t>
  </si>
  <si>
    <t>28154220</t>
  </si>
  <si>
    <t>28154230</t>
  </si>
  <si>
    <t>28154250</t>
  </si>
  <si>
    <t>28154260</t>
  </si>
  <si>
    <t>28154270</t>
  </si>
  <si>
    <t>28154280</t>
  </si>
  <si>
    <t>28154300</t>
  </si>
  <si>
    <t>28154320</t>
  </si>
  <si>
    <t>28154400</t>
  </si>
  <si>
    <t>28154500</t>
  </si>
  <si>
    <t>28154600</t>
  </si>
  <si>
    <t>28181000</t>
  </si>
  <si>
    <t>28181010</t>
  </si>
  <si>
    <t>28181011</t>
  </si>
  <si>
    <t>28181012</t>
  </si>
  <si>
    <t>28181013</t>
  </si>
  <si>
    <t>28181014</t>
  </si>
  <si>
    <t>28181015</t>
  </si>
  <si>
    <t>28181016</t>
  </si>
  <si>
    <t>28181017</t>
  </si>
  <si>
    <t>28181018</t>
  </si>
  <si>
    <t>28181019</t>
  </si>
  <si>
    <t>28181020</t>
  </si>
  <si>
    <t>28181030</t>
  </si>
  <si>
    <t>28181040</t>
  </si>
  <si>
    <t>28181050</t>
  </si>
  <si>
    <t>28181060</t>
  </si>
  <si>
    <t>28181070</t>
  </si>
  <si>
    <t>28181080</t>
  </si>
  <si>
    <t>28181090</t>
  </si>
  <si>
    <t>28181100</t>
  </si>
  <si>
    <t>28181110</t>
  </si>
  <si>
    <t>28181120</t>
  </si>
  <si>
    <t>28181121</t>
  </si>
  <si>
    <t>28181122</t>
  </si>
  <si>
    <t>28181123</t>
  </si>
  <si>
    <t>28181125</t>
  </si>
  <si>
    <t>28181126</t>
  </si>
  <si>
    <t>28181127</t>
  </si>
  <si>
    <t>28181128</t>
  </si>
  <si>
    <t>28181129</t>
  </si>
  <si>
    <t>28181130</t>
  </si>
  <si>
    <t>28181140</t>
  </si>
  <si>
    <t>28181150</t>
  </si>
  <si>
    <t>28181160</t>
  </si>
  <si>
    <t>28181170</t>
  </si>
  <si>
    <t>28181180</t>
  </si>
  <si>
    <t>28181190</t>
  </si>
  <si>
    <t>28181211</t>
  </si>
  <si>
    <t>28181212</t>
  </si>
  <si>
    <t>28181213</t>
  </si>
  <si>
    <t>28181910</t>
  </si>
  <si>
    <t>28181911</t>
  </si>
  <si>
    <t>28181912</t>
  </si>
  <si>
    <t>28181913</t>
  </si>
  <si>
    <t>28181914</t>
  </si>
  <si>
    <t>28181915</t>
  </si>
  <si>
    <t>28181916</t>
  </si>
  <si>
    <t>28181917</t>
  </si>
  <si>
    <t>28181918</t>
  </si>
  <si>
    <t>28181919</t>
  </si>
  <si>
    <t>28182000</t>
  </si>
  <si>
    <t>28182200</t>
  </si>
  <si>
    <t>28183000</t>
  </si>
  <si>
    <t>28183100</t>
  </si>
  <si>
    <t>28184000</t>
  </si>
  <si>
    <t>28188000</t>
  </si>
  <si>
    <t>28460000</t>
  </si>
  <si>
    <t>28460010</t>
  </si>
  <si>
    <t>28460020</t>
  </si>
  <si>
    <t>28460030</t>
  </si>
  <si>
    <t>28460040</t>
  </si>
  <si>
    <t>28460050</t>
  </si>
  <si>
    <t>28460060</t>
  </si>
  <si>
    <t>28460070</t>
  </si>
  <si>
    <t>28460080</t>
  </si>
  <si>
    <t>28460090</t>
  </si>
  <si>
    <t>28460105</t>
  </si>
  <si>
    <t>28460106</t>
  </si>
  <si>
    <t>28460107</t>
  </si>
  <si>
    <t>28460108</t>
  </si>
  <si>
    <t>28460109</t>
  </si>
  <si>
    <t>28460110</t>
  </si>
  <si>
    <t>28461010</t>
  </si>
  <si>
    <t>28461020</t>
  </si>
  <si>
    <t>28461030</t>
  </si>
  <si>
    <t>28461040</t>
  </si>
  <si>
    <t>28461110</t>
  </si>
  <si>
    <t>28461120</t>
  </si>
  <si>
    <t>28461130</t>
  </si>
  <si>
    <t>28461140</t>
  </si>
  <si>
    <t>28461150</t>
  </si>
  <si>
    <t>28461160</t>
  </si>
  <si>
    <t>28461170</t>
  </si>
  <si>
    <t>28461180</t>
  </si>
  <si>
    <t>28461190</t>
  </si>
  <si>
    <t>30130000</t>
  </si>
  <si>
    <t>30161000</t>
  </si>
  <si>
    <t>30170000</t>
  </si>
  <si>
    <t>30710000</t>
  </si>
  <si>
    <t>39751000</t>
  </si>
  <si>
    <t>4013W-LOGI</t>
  </si>
  <si>
    <t>40170000</t>
  </si>
  <si>
    <t>401ACCESS</t>
  </si>
  <si>
    <t>401ADELPHE</t>
  </si>
  <si>
    <t>401ADTECH</t>
  </si>
  <si>
    <t>401AGORA</t>
  </si>
  <si>
    <t>401AIR</t>
  </si>
  <si>
    <t>401AMCOR</t>
  </si>
  <si>
    <t>401ARTERR</t>
  </si>
  <si>
    <t>401BAISSE</t>
  </si>
  <si>
    <t>401BAUX</t>
  </si>
  <si>
    <t>401BERGLF</t>
  </si>
  <si>
    <t>401BERTRA1</t>
  </si>
  <si>
    <t>401BFCTP</t>
  </si>
  <si>
    <t>401BOURREL</t>
  </si>
  <si>
    <t>401CALIPA</t>
  </si>
  <si>
    <t>401CAPDE</t>
  </si>
  <si>
    <t>401CAT1</t>
  </si>
  <si>
    <t>401CCIN</t>
  </si>
  <si>
    <t>401CFPPA</t>
  </si>
  <si>
    <t>401CIVL1</t>
  </si>
  <si>
    <t>401COLI</t>
  </si>
  <si>
    <t>401DEMPTO1</t>
  </si>
  <si>
    <t>401DEVERS</t>
  </si>
  <si>
    <t>401DHL1</t>
  </si>
  <si>
    <t>401DUMON</t>
  </si>
  <si>
    <t>401DYNEFF1</t>
  </si>
  <si>
    <t>401EDF</t>
  </si>
  <si>
    <t>401ERMIT</t>
  </si>
  <si>
    <t>401FOYER1</t>
  </si>
  <si>
    <t>401FRENCH1</t>
  </si>
  <si>
    <t>401ISAGRI</t>
  </si>
  <si>
    <t>401JUGAND</t>
  </si>
  <si>
    <t>401KLOOS</t>
  </si>
  <si>
    <t>401KPMG</t>
  </si>
  <si>
    <t>401LAMOTHE</t>
  </si>
  <si>
    <t>401LAVOYE1</t>
  </si>
  <si>
    <t>401LEFEVRE</t>
  </si>
  <si>
    <t>401LINDE1</t>
  </si>
  <si>
    <t>401LIS</t>
  </si>
  <si>
    <t>401MAGNE</t>
  </si>
  <si>
    <t>401MAUCO</t>
  </si>
  <si>
    <t>401MERCIER</t>
  </si>
  <si>
    <t>401NOV</t>
  </si>
  <si>
    <t>401PAETZO1</t>
  </si>
  <si>
    <t>401PARTSD</t>
  </si>
  <si>
    <t>401PETERS</t>
  </si>
  <si>
    <t>401PIXEL</t>
  </si>
  <si>
    <t>401PJAUNES</t>
  </si>
  <si>
    <t>401PRGAZ</t>
  </si>
  <si>
    <t>401REXEL</t>
  </si>
  <si>
    <t>401ROMER</t>
  </si>
  <si>
    <t>401SCHENK1</t>
  </si>
  <si>
    <t>401SCHMER</t>
  </si>
  <si>
    <t>401SNCF</t>
  </si>
  <si>
    <t>401SSP</t>
  </si>
  <si>
    <t>401SUDFRA1</t>
  </si>
  <si>
    <t>401SYNCOR1</t>
  </si>
  <si>
    <t>401TARAN</t>
  </si>
  <si>
    <t>401TOUT</t>
  </si>
  <si>
    <t>401TPFONTJ</t>
  </si>
  <si>
    <t>401TRANS</t>
  </si>
  <si>
    <t>401TRIDOME</t>
  </si>
  <si>
    <t>401VHM</t>
  </si>
  <si>
    <t>401VIGNIND</t>
  </si>
  <si>
    <t>401YAM66</t>
  </si>
  <si>
    <t>40810000</t>
  </si>
  <si>
    <t>41134DAME</t>
  </si>
  <si>
    <t>411ALLPA</t>
  </si>
  <si>
    <t>411AMK</t>
  </si>
  <si>
    <t>411AMV</t>
  </si>
  <si>
    <t>411ANVINCH</t>
  </si>
  <si>
    <t>411AUBON</t>
  </si>
  <si>
    <t>411BEAMI01</t>
  </si>
  <si>
    <t>411BEAUCHM</t>
  </si>
  <si>
    <t>411BERDAN</t>
  </si>
  <si>
    <t>411BERGLEF</t>
  </si>
  <si>
    <t>411BUFFET</t>
  </si>
  <si>
    <t>411CAVEACB</t>
  </si>
  <si>
    <t>411CAVECH</t>
  </si>
  <si>
    <t>411CAVES02</t>
  </si>
  <si>
    <t>411CDV</t>
  </si>
  <si>
    <t>411CELLMEZ</t>
  </si>
  <si>
    <t>411CHAID</t>
  </si>
  <si>
    <t>411CITROEN</t>
  </si>
  <si>
    <t>411CIVL</t>
  </si>
  <si>
    <t>411CLOS</t>
  </si>
  <si>
    <t>411COMVIN</t>
  </si>
  <si>
    <t>411CONFORT</t>
  </si>
  <si>
    <t>411COPACAB</t>
  </si>
  <si>
    <t>411DMA</t>
  </si>
  <si>
    <t>411ESTELAR</t>
  </si>
  <si>
    <t>411FAWINES</t>
  </si>
  <si>
    <t>411FOYER</t>
  </si>
  <si>
    <t>411GEA</t>
  </si>
  <si>
    <t>411GEAEDF</t>
  </si>
  <si>
    <t>411GRDTERR</t>
  </si>
  <si>
    <t>411GRUNEBU</t>
  </si>
  <si>
    <t>411JMB</t>
  </si>
  <si>
    <t>411KRESSIN</t>
  </si>
  <si>
    <t>411LACBE</t>
  </si>
  <si>
    <t>411LAVOYE</t>
  </si>
  <si>
    <t>411LCBOALA</t>
  </si>
  <si>
    <t>411MACLA</t>
  </si>
  <si>
    <t>411MAIRI03</t>
  </si>
  <si>
    <t>411MAISO02</t>
  </si>
  <si>
    <t>411MAURER</t>
  </si>
  <si>
    <t>411METRONA</t>
  </si>
  <si>
    <t>411MONEDF</t>
  </si>
  <si>
    <t>411MONTAGN</t>
  </si>
  <si>
    <t>411MSA</t>
  </si>
  <si>
    <t>411NAVE</t>
  </si>
  <si>
    <t>411NOVABOX</t>
  </si>
  <si>
    <t>411NOVOTEL</t>
  </si>
  <si>
    <t>411NUTRI</t>
  </si>
  <si>
    <t>411OGECND</t>
  </si>
  <si>
    <t>411ORDRE</t>
  </si>
  <si>
    <t>411PARALLE</t>
  </si>
  <si>
    <t>411PILOT</t>
  </si>
  <si>
    <t>411PLAN</t>
  </si>
  <si>
    <t>411POPIE</t>
  </si>
  <si>
    <t>411QUADRAN</t>
  </si>
  <si>
    <t>411RENAU01</t>
  </si>
  <si>
    <t>411RESTGOL</t>
  </si>
  <si>
    <t>411REWE</t>
  </si>
  <si>
    <t>411ROUGE02</t>
  </si>
  <si>
    <t>411ROULIER</t>
  </si>
  <si>
    <t>411SCHAEH</t>
  </si>
  <si>
    <t>411SCHNE</t>
  </si>
  <si>
    <t>411SCHOEN</t>
  </si>
  <si>
    <t>411SINKIEW</t>
  </si>
  <si>
    <t>411SOREDIV</t>
  </si>
  <si>
    <t>411STJEAN</t>
  </si>
  <si>
    <t>411SUDCO</t>
  </si>
  <si>
    <t>411SUDFR</t>
  </si>
  <si>
    <t>411SUDLANG</t>
  </si>
  <si>
    <t>411TERRASS</t>
  </si>
  <si>
    <t>411TERRO</t>
  </si>
  <si>
    <t>411TOASHOJ</t>
  </si>
  <si>
    <t>411TOTALGZ</t>
  </si>
  <si>
    <t>411TRI-V</t>
  </si>
  <si>
    <t>411UNIQU</t>
  </si>
  <si>
    <t>411VENDA</t>
  </si>
  <si>
    <t>411VENTEPV</t>
  </si>
  <si>
    <t>411VILLAS</t>
  </si>
  <si>
    <t>411VINSDIF</t>
  </si>
  <si>
    <t>411VIVATVI</t>
  </si>
  <si>
    <t>41810000</t>
  </si>
  <si>
    <t>42100000</t>
  </si>
  <si>
    <t>42510000</t>
  </si>
  <si>
    <t>42530000</t>
  </si>
  <si>
    <t>42560000</t>
  </si>
  <si>
    <t>42580000</t>
  </si>
  <si>
    <t>42800000</t>
  </si>
  <si>
    <t>42820000</t>
  </si>
  <si>
    <t>43100000</t>
  </si>
  <si>
    <t>43710000</t>
  </si>
  <si>
    <t>43720000</t>
  </si>
  <si>
    <t>43820000</t>
  </si>
  <si>
    <t>44562000</t>
  </si>
  <si>
    <t>44566200</t>
  </si>
  <si>
    <t>44567000</t>
  </si>
  <si>
    <t>44571000</t>
  </si>
  <si>
    <t>44571300</t>
  </si>
  <si>
    <t>44572000</t>
  </si>
  <si>
    <t>44572100</t>
  </si>
  <si>
    <t>44573000</t>
  </si>
  <si>
    <t>44586000</t>
  </si>
  <si>
    <t>44587000</t>
  </si>
  <si>
    <t>44860000</t>
  </si>
  <si>
    <t>45160000</t>
  </si>
  <si>
    <t>45510000</t>
  </si>
  <si>
    <t>46711000</t>
  </si>
  <si>
    <t>46860000</t>
  </si>
  <si>
    <t>48600000</t>
  </si>
  <si>
    <t>48700000</t>
  </si>
  <si>
    <t>51210000</t>
  </si>
  <si>
    <t>51220000</t>
  </si>
  <si>
    <t>51230000</t>
  </si>
  <si>
    <t>51240000</t>
  </si>
  <si>
    <t>53010000</t>
  </si>
  <si>
    <t>53011000</t>
  </si>
  <si>
    <t>53012000</t>
  </si>
  <si>
    <t>53013000</t>
  </si>
  <si>
    <t>53140000</t>
  </si>
  <si>
    <t>60110000</t>
  </si>
  <si>
    <t>60112000</t>
  </si>
  <si>
    <t>60130000</t>
  </si>
  <si>
    <t>60132100</t>
  </si>
  <si>
    <t>60133100</t>
  </si>
  <si>
    <t>60170000</t>
  </si>
  <si>
    <t>60260000</t>
  </si>
  <si>
    <t>60313000</t>
  </si>
  <si>
    <t>60316100</t>
  </si>
  <si>
    <t>60317000</t>
  </si>
  <si>
    <t>60570000</t>
  </si>
  <si>
    <t>60572100</t>
  </si>
  <si>
    <t>60572300</t>
  </si>
  <si>
    <t>60610000</t>
  </si>
  <si>
    <t>60611000</t>
  </si>
  <si>
    <t>60613000</t>
  </si>
  <si>
    <t>60614100</t>
  </si>
  <si>
    <t>60620000</t>
  </si>
  <si>
    <t>60621000</t>
  </si>
  <si>
    <t>60621100</t>
  </si>
  <si>
    <t>60622000</t>
  </si>
  <si>
    <t>60630000</t>
  </si>
  <si>
    <t>60640000</t>
  </si>
  <si>
    <t>60642000</t>
  </si>
  <si>
    <t>60660000</t>
  </si>
  <si>
    <t>60661000</t>
  </si>
  <si>
    <t>60662000</t>
  </si>
  <si>
    <t>60663000</t>
  </si>
  <si>
    <t>60664000</t>
  </si>
  <si>
    <t>60665000</t>
  </si>
  <si>
    <t>61110000</t>
  </si>
  <si>
    <t>61350000</t>
  </si>
  <si>
    <t>61351000</t>
  </si>
  <si>
    <t>61352000</t>
  </si>
  <si>
    <t>61353000</t>
  </si>
  <si>
    <t>61520000</t>
  </si>
  <si>
    <t>61522000</t>
  </si>
  <si>
    <t>61530000</t>
  </si>
  <si>
    <t>61550000</t>
  </si>
  <si>
    <t>61551000</t>
  </si>
  <si>
    <t>61552000</t>
  </si>
  <si>
    <t>61555100</t>
  </si>
  <si>
    <t>61560000</t>
  </si>
  <si>
    <t>61600000</t>
  </si>
  <si>
    <t>61810000</t>
  </si>
  <si>
    <t>62200000</t>
  </si>
  <si>
    <t>62221000</t>
  </si>
  <si>
    <t>62221200</t>
  </si>
  <si>
    <t>62240000</t>
  </si>
  <si>
    <t>62260000</t>
  </si>
  <si>
    <t>62261000</t>
  </si>
  <si>
    <t>62300100</t>
  </si>
  <si>
    <t>62310000</t>
  </si>
  <si>
    <t>62320000</t>
  </si>
  <si>
    <t>62330000</t>
  </si>
  <si>
    <t>62420000</t>
  </si>
  <si>
    <t>62510000</t>
  </si>
  <si>
    <t>62570000</t>
  </si>
  <si>
    <t>62600000</t>
  </si>
  <si>
    <t>62610000</t>
  </si>
  <si>
    <t>62750000</t>
  </si>
  <si>
    <t>62811000</t>
  </si>
  <si>
    <t>63330000</t>
  </si>
  <si>
    <t>63380000</t>
  </si>
  <si>
    <t>63410000</t>
  </si>
  <si>
    <t>63511000</t>
  </si>
  <si>
    <t>63512000</t>
  </si>
  <si>
    <t>63514000</t>
  </si>
  <si>
    <t>64110000</t>
  </si>
  <si>
    <t>64120000</t>
  </si>
  <si>
    <t>64140300</t>
  </si>
  <si>
    <t>64510000</t>
  </si>
  <si>
    <t>64532000</t>
  </si>
  <si>
    <t>64535000</t>
  </si>
  <si>
    <t>64540000</t>
  </si>
  <si>
    <t>64591000</t>
  </si>
  <si>
    <t>64800000</t>
  </si>
  <si>
    <t>65300000</t>
  </si>
  <si>
    <t>65410000</t>
  </si>
  <si>
    <t>65800000</t>
  </si>
  <si>
    <t>66116000</t>
  </si>
  <si>
    <t>66150000</t>
  </si>
  <si>
    <t>66166100</t>
  </si>
  <si>
    <t>66500000</t>
  </si>
  <si>
    <t>66810000</t>
  </si>
  <si>
    <t>67500000</t>
  </si>
  <si>
    <t>67800000</t>
  </si>
  <si>
    <t>68112000</t>
  </si>
  <si>
    <t>68150000</t>
  </si>
  <si>
    <t>70130000</t>
  </si>
  <si>
    <t>70150000</t>
  </si>
  <si>
    <t>70159000</t>
  </si>
  <si>
    <t>70159200</t>
  </si>
  <si>
    <t>70160800</t>
  </si>
  <si>
    <t>70162000</t>
  </si>
  <si>
    <t>70163000</t>
  </si>
  <si>
    <t>70164000</t>
  </si>
  <si>
    <t>70165000</t>
  </si>
  <si>
    <t>70300200</t>
  </si>
  <si>
    <t>70300400</t>
  </si>
  <si>
    <t>70600100</t>
  </si>
  <si>
    <t>70600200</t>
  </si>
  <si>
    <t>70600210</t>
  </si>
  <si>
    <t>70600300</t>
  </si>
  <si>
    <t>70600400</t>
  </si>
  <si>
    <t>70600600</t>
  </si>
  <si>
    <t>70600800</t>
  </si>
  <si>
    <t>70600810</t>
  </si>
  <si>
    <t>70600820</t>
  </si>
  <si>
    <t>70600821</t>
  </si>
  <si>
    <t>70600900</t>
  </si>
  <si>
    <t>70630300</t>
  </si>
  <si>
    <t>70830000</t>
  </si>
  <si>
    <t>70830200</t>
  </si>
  <si>
    <t>70830300</t>
  </si>
  <si>
    <t>70830500</t>
  </si>
  <si>
    <t>70830510</t>
  </si>
  <si>
    <t>70830610</t>
  </si>
  <si>
    <t>70830700</t>
  </si>
  <si>
    <t>70830710</t>
  </si>
  <si>
    <t>70832000</t>
  </si>
  <si>
    <t>70850100</t>
  </si>
  <si>
    <t>70850300</t>
  </si>
  <si>
    <t>70851000</t>
  </si>
  <si>
    <t>70851100</t>
  </si>
  <si>
    <t>70852100</t>
  </si>
  <si>
    <t>70853000</t>
  </si>
  <si>
    <t>70854000</t>
  </si>
  <si>
    <t>70880000</t>
  </si>
  <si>
    <t>70881000</t>
  </si>
  <si>
    <t>70882000</t>
  </si>
  <si>
    <t>70883000</t>
  </si>
  <si>
    <t>71340000</t>
  </si>
  <si>
    <t>71370000</t>
  </si>
  <si>
    <t>71370100</t>
  </si>
  <si>
    <t>71370200</t>
  </si>
  <si>
    <t>72200000</t>
  </si>
  <si>
    <t>72210000</t>
  </si>
  <si>
    <t>74000000</t>
  </si>
  <si>
    <t>75800000</t>
  </si>
  <si>
    <t>77510000</t>
  </si>
  <si>
    <t>77700000</t>
  </si>
  <si>
    <t>77800000</t>
  </si>
  <si>
    <t>79100000</t>
  </si>
  <si>
    <t>79130000</t>
  </si>
  <si>
    <t>79140000</t>
  </si>
  <si>
    <t>Capital souscrit non-appelé</t>
  </si>
  <si>
    <t>Autres réserves</t>
  </si>
  <si>
    <t>Subvention d investissement</t>
  </si>
  <si>
    <t>Subvention Bassin Tampon</t>
  </si>
  <si>
    <t>Quote Part subvention</t>
  </si>
  <si>
    <t>Quote-Part Subv. Bassin</t>
  </si>
  <si>
    <t>Provisions pour Litige</t>
  </si>
  <si>
    <t>Pret CIC 0034233304</t>
  </si>
  <si>
    <t>Pret CL 11901802</t>
  </si>
  <si>
    <t>Caution Foyer Lastours</t>
  </si>
  <si>
    <t>Caution CAT Lastours</t>
  </si>
  <si>
    <t>Caution Restaurant La Bergerie</t>
  </si>
  <si>
    <t>Caution Centr. Eol. Lastours</t>
  </si>
  <si>
    <t>Caution Centrale Plan du Pal</t>
  </si>
  <si>
    <t>Caution Pilotage Concept</t>
  </si>
  <si>
    <t>Interets courrus s/emprunt</t>
  </si>
  <si>
    <t>Logiciels</t>
  </si>
  <si>
    <t>Droit au Bail</t>
  </si>
  <si>
    <t>Terre a vigne non plant Portel</t>
  </si>
  <si>
    <t>Terre a vigne non plant Fontj.</t>
  </si>
  <si>
    <t>Terre a vigne plantees Portel</t>
  </si>
  <si>
    <t>Terre La Grande Rompue</t>
  </si>
  <si>
    <t>Terre Le Grd Pla Petre Moyen</t>
  </si>
  <si>
    <t>Terre Le Grd Pla Petre Grd</t>
  </si>
  <si>
    <t>Terre Cadenague</t>
  </si>
  <si>
    <t>Terre Cousinier</t>
  </si>
  <si>
    <t>Terre Frances</t>
  </si>
  <si>
    <t>Landes Portel</t>
  </si>
  <si>
    <t>Landes Fontjoncouse</t>
  </si>
  <si>
    <t>Autres Terres Portel</t>
  </si>
  <si>
    <t>Terres Oliviers plantes</t>
  </si>
  <si>
    <t>TERRES L'AYROULO</t>
  </si>
  <si>
    <t>Bat. Achat 2004</t>
  </si>
  <si>
    <t>Bat. 1 Château</t>
  </si>
  <si>
    <t>Bat. 2 Cave</t>
  </si>
  <si>
    <t>Bat. 3 Cave</t>
  </si>
  <si>
    <t>Bat. 5 Hangar</t>
  </si>
  <si>
    <t>Bat. 6 Villa Peupliers</t>
  </si>
  <si>
    <t>Bat. 7 Villa Directeur</t>
  </si>
  <si>
    <t>Bat. 9 Stock Bouteilles</t>
  </si>
  <si>
    <t>Bat. 10 Chenil</t>
  </si>
  <si>
    <t>Bat. 11 Pompage</t>
  </si>
  <si>
    <t>Bat. 12 Outillage</t>
  </si>
  <si>
    <t>Bat. 13 Garage Mat. Agricole</t>
  </si>
  <si>
    <t>Bat. 14 Depot</t>
  </si>
  <si>
    <t>Bat. 15  Depot Vergnet</t>
  </si>
  <si>
    <t>Bat. 16 Bergerie</t>
  </si>
  <si>
    <t>Bat. 17 Atelier Entretien</t>
  </si>
  <si>
    <t>Bat. 18 Villas Nave + Gea</t>
  </si>
  <si>
    <t>Bat. 19 Foyer</t>
  </si>
  <si>
    <t>Bat. 20 Piscine</t>
  </si>
  <si>
    <t>Bat. 21 Transformateur</t>
  </si>
  <si>
    <t>Bat. 22 Villa Aladers</t>
  </si>
  <si>
    <t>Bat. 23 Villa Laurede</t>
  </si>
  <si>
    <t>Bat. 24 Ecuries</t>
  </si>
  <si>
    <t>Bat. 25 Bergerie Viala</t>
  </si>
  <si>
    <t>Bat. Reservoir Eau</t>
  </si>
  <si>
    <t>Bat. Gradins</t>
  </si>
  <si>
    <t>Bat. 28 Serre</t>
  </si>
  <si>
    <t>Bat. 29 Galerie Liaison</t>
  </si>
  <si>
    <t>Bat. Stockage Eau</t>
  </si>
  <si>
    <t>Bat. 31 Abord</t>
  </si>
  <si>
    <t>Batiment Nouvelle Cave</t>
  </si>
  <si>
    <t>Fontjoncouse Cave a Vins</t>
  </si>
  <si>
    <t>Install. Bat. Achat 2004</t>
  </si>
  <si>
    <t>Agencemt Domaine</t>
  </si>
  <si>
    <t>Bassin Tampon</t>
  </si>
  <si>
    <t>Amenagemt Bureaux</t>
  </si>
  <si>
    <t>Aménagement boutique</t>
  </si>
  <si>
    <t>Agencemt Caveau Degustation</t>
  </si>
  <si>
    <t>Amenagemt Local phyto</t>
  </si>
  <si>
    <t>Amenagemt ancien chai futs</t>
  </si>
  <si>
    <t>Amenagemt Villa Directeur CAT</t>
  </si>
  <si>
    <t>Amenagemt Logements Personnels</t>
  </si>
  <si>
    <t>Amenagemt Garage exploit.</t>
  </si>
  <si>
    <t>Amenagemt Garage Vergnet</t>
  </si>
  <si>
    <t>Amenagemt Restaurant Bergerie</t>
  </si>
  <si>
    <t>Amenagemt Atelier entretien</t>
  </si>
  <si>
    <t>Amenagemt Logemt Nave + Gea</t>
  </si>
  <si>
    <t>Amenagemt Foyer</t>
  </si>
  <si>
    <t>Amenagemt Piscine</t>
  </si>
  <si>
    <t>Amenagemt Garage A.A.</t>
  </si>
  <si>
    <t>Amenagemt Ecuries</t>
  </si>
  <si>
    <t>Agencemt nouvelle cave</t>
  </si>
  <si>
    <t>Mat. Bat. 1 Château N 1</t>
  </si>
  <si>
    <t>Mat. Bat. 2 Cave</t>
  </si>
  <si>
    <t>Mat. Bat. 3 Cave</t>
  </si>
  <si>
    <t>Mat. Bat. 5 Hangar agricole</t>
  </si>
  <si>
    <t>Mat. Bat. 12 Outillage</t>
  </si>
  <si>
    <t>Mat. Bat. 13 Garage mat. agr.</t>
  </si>
  <si>
    <t>Bat. 16 La Bergerie</t>
  </si>
  <si>
    <t>Mat. Piscine</t>
  </si>
  <si>
    <t>Bat. 22 et 23</t>
  </si>
  <si>
    <t>Villa Laurede</t>
  </si>
  <si>
    <t>Mat. Automoteur</t>
  </si>
  <si>
    <t>Station Epuration</t>
  </si>
  <si>
    <t>Station Pompage Eau</t>
  </si>
  <si>
    <t>Mat. Exterieur</t>
  </si>
  <si>
    <t>Mat. Fontjoncouse</t>
  </si>
  <si>
    <t>Materiels nouvelle Cave</t>
  </si>
  <si>
    <t>Materiel de Cave</t>
  </si>
  <si>
    <t>Futs</t>
  </si>
  <si>
    <t>Autres materiels</t>
  </si>
  <si>
    <t>Espaliers</t>
  </si>
  <si>
    <t>Paliss. La Grande Rompue</t>
  </si>
  <si>
    <t>Palissage Pech Laclause Nord</t>
  </si>
  <si>
    <t>Palissage Pech Laclause Sud</t>
  </si>
  <si>
    <t>Palissage Ginestas</t>
  </si>
  <si>
    <t>Palissage ss Grd Pla Petre</t>
  </si>
  <si>
    <t>Palissage Terres Rge Ht Gleon</t>
  </si>
  <si>
    <t>Palissage Terres Rge Falaise</t>
  </si>
  <si>
    <t>Paliss. Prat</t>
  </si>
  <si>
    <t>Paliss Combe Blanche Nord</t>
  </si>
  <si>
    <t>Paliss Combe Blanche Sud</t>
  </si>
  <si>
    <t>Paliss. Le Grd Pla Petre Moyen</t>
  </si>
  <si>
    <t>Paliss. Le Grd Pla Petre Grd</t>
  </si>
  <si>
    <t>Paliss. Cadenague</t>
  </si>
  <si>
    <t>Paliss. Cousinier</t>
  </si>
  <si>
    <t>Paliss. Frances</t>
  </si>
  <si>
    <t>Paliss. Les Poteaux</t>
  </si>
  <si>
    <t>Paliss. Pla de la Petre Petit</t>
  </si>
  <si>
    <t>Paliss. Pla de Petre Moyen</t>
  </si>
  <si>
    <t>Paliss Les Pierres</t>
  </si>
  <si>
    <t>Paliss Sous-Prat</t>
  </si>
  <si>
    <t>Paliss Le Travers</t>
  </si>
  <si>
    <t>Palissage Escareilles</t>
  </si>
  <si>
    <t>Palissage Les Braillasses</t>
  </si>
  <si>
    <t>Pallisage le Viala</t>
  </si>
  <si>
    <t>Materiel d Irrigation</t>
  </si>
  <si>
    <t>Irrig. Le Grd Pla Petre Moyen</t>
  </si>
  <si>
    <t>Irrig. Le Grd Pla Petre Grd</t>
  </si>
  <si>
    <t>Irrig. Plan de Petre Petit</t>
  </si>
  <si>
    <t>Irrig. Plan de Petre Moyen</t>
  </si>
  <si>
    <t>Irrig. Puit Vieux</t>
  </si>
  <si>
    <t>Irrigation Pech Laclause Nord</t>
  </si>
  <si>
    <t>Irrigation Pech Laclause Sud</t>
  </si>
  <si>
    <t>Irrgation Ginestas</t>
  </si>
  <si>
    <t>Irrigation ss Grd Pla Petre</t>
  </si>
  <si>
    <t>Irrigation Terre Rge Ht Gleon</t>
  </si>
  <si>
    <t>Irrigation Terre Rge Falaise</t>
  </si>
  <si>
    <t>Irrig Prat</t>
  </si>
  <si>
    <t>Irrig Combe Blanche Nord</t>
  </si>
  <si>
    <t>Irrig Combe Blanche Sud</t>
  </si>
  <si>
    <t>Irrig Les Pierres</t>
  </si>
  <si>
    <t>Irrig Sous-Prat</t>
  </si>
  <si>
    <t>Irrig Le Travers</t>
  </si>
  <si>
    <t>Irrigation Escareilles</t>
  </si>
  <si>
    <t>Irrigation Braillasse</t>
  </si>
  <si>
    <t>Irrgation Le Viala</t>
  </si>
  <si>
    <t>Palissage Puit Vieux</t>
  </si>
  <si>
    <t>Palissage Grde Rompue Haut</t>
  </si>
  <si>
    <t>Palissage Les Ruches</t>
  </si>
  <si>
    <t>Palissage Grde Rompue Haut 2</t>
  </si>
  <si>
    <t>Materiel de Transport</t>
  </si>
  <si>
    <t>Tracteurs + Mat. de Traitement</t>
  </si>
  <si>
    <t>Mat. Bureau + Immobilier</t>
  </si>
  <si>
    <t>Materiel Informatique</t>
  </si>
  <si>
    <t>Oeuvres d Art</t>
  </si>
  <si>
    <t>Mobilier</t>
  </si>
  <si>
    <t>Autres Materiels</t>
  </si>
  <si>
    <t>Batiment Foyer</t>
  </si>
  <si>
    <t>Encours Logiciel</t>
  </si>
  <si>
    <t>Plantation en cours 2013 2014</t>
  </si>
  <si>
    <t>Plantation en cours 2014 2015</t>
  </si>
  <si>
    <t>Plantation en cours 2015 2016</t>
  </si>
  <si>
    <t>Plantation Oliviers</t>
  </si>
  <si>
    <t>Plantation Portel</t>
  </si>
  <si>
    <t>Plantation La Grande Rompue</t>
  </si>
  <si>
    <t>Plant. Le Grd Pla Petre Moyen</t>
  </si>
  <si>
    <t>Plant. Le Grd Pla Petre Grd</t>
  </si>
  <si>
    <t>Plantation Cadenague</t>
  </si>
  <si>
    <t>Plantation Cousinier</t>
  </si>
  <si>
    <t>Plantation Frances</t>
  </si>
  <si>
    <t>Plantation Les Poteaux</t>
  </si>
  <si>
    <t>Plantation Pla de Petre Moyen</t>
  </si>
  <si>
    <t>Plantation Pla de Petre Grd</t>
  </si>
  <si>
    <t>Plantation Puit Vieux</t>
  </si>
  <si>
    <t>Plantation La Grde Rompue Haut</t>
  </si>
  <si>
    <t>Plantation Les Ruches</t>
  </si>
  <si>
    <t>Plantation Pech Laclause Nord</t>
  </si>
  <si>
    <t>Plantation Pech Laclause Sud</t>
  </si>
  <si>
    <t>Plantation Ginestas</t>
  </si>
  <si>
    <t>Plantation ss Grd Plat Petre</t>
  </si>
  <si>
    <t>Plantation Terres Rge Ht Gleon</t>
  </si>
  <si>
    <t>Plantation Terre Rge Falaise</t>
  </si>
  <si>
    <t>Plant Prat 1.6005</t>
  </si>
  <si>
    <t>Plant Combe Blanche N 2.3840</t>
  </si>
  <si>
    <t>Plant Combe Blanche S 3.2990</t>
  </si>
  <si>
    <t>Plant Les Pierres 1.6240</t>
  </si>
  <si>
    <t>Plant Sous-Prat 4.1860</t>
  </si>
  <si>
    <t>Plant Le Travers 1.9500</t>
  </si>
  <si>
    <t>Plantation Les Escareilles 1.2</t>
  </si>
  <si>
    <t>Plantations Braillasse 2.2530</t>
  </si>
  <si>
    <t>Plantation Le Viala 2.30</t>
  </si>
  <si>
    <t>Participation evaluees equival</t>
  </si>
  <si>
    <t>Caution</t>
  </si>
  <si>
    <t>Amortissement des Logiciels</t>
  </si>
  <si>
    <t>Amortissement constructions</t>
  </si>
  <si>
    <t>At Bat. 1 Chateau</t>
  </si>
  <si>
    <t>At Bat. 2 Cave Logt therapeut.</t>
  </si>
  <si>
    <t>At Bat. 3 Cave-Accueil-Recept</t>
  </si>
  <si>
    <t>At Bat. 5 Hangar agricole</t>
  </si>
  <si>
    <t>At Bat. 6 Villa Peupliers</t>
  </si>
  <si>
    <t>At Bat. 7 Villa Directeur CAT</t>
  </si>
  <si>
    <t>At Bat. 9 Stock Blles+Habitat.</t>
  </si>
  <si>
    <t>At Bat. 11 Pompage</t>
  </si>
  <si>
    <t>At Bat. 12 Atelier mecanique</t>
  </si>
  <si>
    <t>At Bat. 13 Garage mat. agri.</t>
  </si>
  <si>
    <t>At Bat. 14 Garage Mini Bus</t>
  </si>
  <si>
    <t>At Bat. 15 Depot Vergnet</t>
  </si>
  <si>
    <t>At Bat. 16 Bergerie</t>
  </si>
  <si>
    <t>At Bat. 17 Atelier entretien</t>
  </si>
  <si>
    <t>At Bat. 18 Villas Nave + Gea</t>
  </si>
  <si>
    <t>At Bat. 19 Foyer</t>
  </si>
  <si>
    <t>At Bat. 12 Outillage</t>
  </si>
  <si>
    <t>At Bat. 21 Transformateur</t>
  </si>
  <si>
    <t>At Bat. 22 Villa Aladers</t>
  </si>
  <si>
    <t>At Bat. 23 Villa Laurede</t>
  </si>
  <si>
    <t>At Bt. 24 Garage Auto Ecuries</t>
  </si>
  <si>
    <t>At Bat. 25 Bergerie Viala</t>
  </si>
  <si>
    <t>At Bat. 26 Reservoir d Eau</t>
  </si>
  <si>
    <t>At Bat. 27 Gradins</t>
  </si>
  <si>
    <t>At Bat. 28 Serre</t>
  </si>
  <si>
    <t>At Bat. 29 Galerie Liaison</t>
  </si>
  <si>
    <t>At Bat. 13 Garage Mat. agri.</t>
  </si>
  <si>
    <t>At Bat. 31 Abords</t>
  </si>
  <si>
    <t>Dot. Amort. Nouvelle Cave</t>
  </si>
  <si>
    <t>At Cave a Vin Fontjoncouse</t>
  </si>
  <si>
    <t>At Agencement Construction</t>
  </si>
  <si>
    <t>Dot. aux Amortissemt 2005</t>
  </si>
  <si>
    <t>Amort. Bassin Tampon</t>
  </si>
  <si>
    <t>At Agencement Bureaux</t>
  </si>
  <si>
    <t>Amort. Agencement Boutique</t>
  </si>
  <si>
    <t>Amort. Garage agricole</t>
  </si>
  <si>
    <t>Amort. Amenagemt Cave</t>
  </si>
  <si>
    <t>Amort. Amenagemt Villas CAT</t>
  </si>
  <si>
    <t>Amort. Amenagemt Logemt Pers.</t>
  </si>
  <si>
    <t>Amort. Garage exploitation</t>
  </si>
  <si>
    <t>Amort. Entr. Garage Vergnet</t>
  </si>
  <si>
    <t>Amort. Amenagemt Bergerie</t>
  </si>
  <si>
    <t>Amort. Amenagemt Atelier Entr.</t>
  </si>
  <si>
    <t>Amort. Amenagemt Appt. Nave</t>
  </si>
  <si>
    <t>Amort. Locations</t>
  </si>
  <si>
    <t>Amort. Amenagemt Piscine</t>
  </si>
  <si>
    <t>Amort. Amenagemt Garage A-A</t>
  </si>
  <si>
    <t>Amort. Amenagemt Ecuries</t>
  </si>
  <si>
    <t>Amort. Agencemt Nvlle Cave</t>
  </si>
  <si>
    <t>Mat. Bat. 1</t>
  </si>
  <si>
    <t>Mat. Bat. 2</t>
  </si>
  <si>
    <t>Mat. Bat. 3</t>
  </si>
  <si>
    <t>Mat. Bat. 5</t>
  </si>
  <si>
    <t>Mat. Bat. 12</t>
  </si>
  <si>
    <t>Mat. Bat. 13</t>
  </si>
  <si>
    <t>Mat. Bat. 14</t>
  </si>
  <si>
    <t>Mat. Bat. 16</t>
  </si>
  <si>
    <t>Mat. Bat. 17</t>
  </si>
  <si>
    <t>Mat. Bat. 20</t>
  </si>
  <si>
    <t>Mat. Bat. 21</t>
  </si>
  <si>
    <t>Mat. Bat. 22 et 23</t>
  </si>
  <si>
    <t>Amort. Villa Laurede</t>
  </si>
  <si>
    <t>Station Pompage</t>
  </si>
  <si>
    <t>Mat. Ext.</t>
  </si>
  <si>
    <t>Amort. Mat. Nvlle cave</t>
  </si>
  <si>
    <t>Materiels de Cave</t>
  </si>
  <si>
    <t>Amort. Futs</t>
  </si>
  <si>
    <t>Amort. autres Materiels</t>
  </si>
  <si>
    <t>At Install. gales. agenct. div</t>
  </si>
  <si>
    <t>Amort. Paliss La Grde Rompue</t>
  </si>
  <si>
    <t>Amort Palissage Pech Lacl Nord</t>
  </si>
  <si>
    <t>Amort. Paliss. Pech Lacl Sud</t>
  </si>
  <si>
    <t>Amort. Palissage Ginestas</t>
  </si>
  <si>
    <t>Amort. Paliss. Grd Pla Petre</t>
  </si>
  <si>
    <t>Amort. Paliss. Terre Rge Ht Gl</t>
  </si>
  <si>
    <t>Amort Paliss Terre Rge Falaise</t>
  </si>
  <si>
    <t>Amort. Paliss. Prat</t>
  </si>
  <si>
    <t>Amort. Paliss. Combe BL Nord</t>
  </si>
  <si>
    <t>Amort. Paliss. Combe BL Sud</t>
  </si>
  <si>
    <t>Amort. Paliss Grd Petre Moyen</t>
  </si>
  <si>
    <t>Amort. Paliss Grd Petre Grd</t>
  </si>
  <si>
    <t>Amort. Paliss Cadenague</t>
  </si>
  <si>
    <t>Amort. Paliss Cousinier</t>
  </si>
  <si>
    <t>Amort. Paliss Frances</t>
  </si>
  <si>
    <t>Amort. Paliss Les Poteaux</t>
  </si>
  <si>
    <t>Amort. Paliss Pla de Petre</t>
  </si>
  <si>
    <t>Amort. Paliss. Pla de Petre</t>
  </si>
  <si>
    <t>Amort. piquets Oliviers</t>
  </si>
  <si>
    <t>Amort. Irrig Pla Petre Moyen</t>
  </si>
  <si>
    <t>Amort. Irrig Pla de Petre Grd</t>
  </si>
  <si>
    <t>Amort. Irrig Pla de La Petre</t>
  </si>
  <si>
    <t>Amort. Irrig Le Puit Vieux</t>
  </si>
  <si>
    <t>Amort. Irrig. Pech Nord</t>
  </si>
  <si>
    <t>Amort. Irrig. Pech Sud</t>
  </si>
  <si>
    <t>Amort. Irrig. Ginestas</t>
  </si>
  <si>
    <t>Amort. Irrig. Pla Petre</t>
  </si>
  <si>
    <t>Amort. Irrig. Terre Rge Ht Gl</t>
  </si>
  <si>
    <t>Amort Irrig. Terre Rge Falaise</t>
  </si>
  <si>
    <t>Amort Irrig Les Pierres</t>
  </si>
  <si>
    <t>Amort Irrig Sous-Prat</t>
  </si>
  <si>
    <t>Amort Irrig Le Travers</t>
  </si>
  <si>
    <t>Amort Irrigation Escareilles</t>
  </si>
  <si>
    <t>Amort. irrigation Braillasse</t>
  </si>
  <si>
    <t>Amort. Irrigation Le Viala</t>
  </si>
  <si>
    <t>Amort. Irrig. Prat</t>
  </si>
  <si>
    <t>Amort. Irrig. Combe Bl Nord</t>
  </si>
  <si>
    <t>Amort. Irrig. Combe Bl Sud</t>
  </si>
  <si>
    <t>Amort Palissage Puit Vieux</t>
  </si>
  <si>
    <t>Amort. Palissage Grde Rompue H</t>
  </si>
  <si>
    <t>Amort. Palissage Les Ruches</t>
  </si>
  <si>
    <t>Amort. La Grande Rompue</t>
  </si>
  <si>
    <t>Amort Paliss Les Pierres</t>
  </si>
  <si>
    <t>Amort Paliss Sous Prat</t>
  </si>
  <si>
    <t>Amort Paliss Le Travers</t>
  </si>
  <si>
    <t>Amort. Paliss. Escareille</t>
  </si>
  <si>
    <t>Amort. Palissage. Braillasses</t>
  </si>
  <si>
    <t>Amort. Paliss. Le Viala</t>
  </si>
  <si>
    <t>Amort. Materiels transport</t>
  </si>
  <si>
    <t>Amort. Tracteur + Mat. exploit</t>
  </si>
  <si>
    <t>Amort. Materiels Bureau</t>
  </si>
  <si>
    <t>Amort. Materiels Informatique</t>
  </si>
  <si>
    <t>Amort. Mobiliers</t>
  </si>
  <si>
    <t>Amort. des plantations</t>
  </si>
  <si>
    <t>Amort. plant. La Grde Rompue</t>
  </si>
  <si>
    <t>Amort.plant Le Pla Petre Moyen</t>
  </si>
  <si>
    <t>Amort. plant. Le Pla Petre Grd</t>
  </si>
  <si>
    <t>Amort. plant. Cadenague</t>
  </si>
  <si>
    <t>Amort. plant. Cousinier</t>
  </si>
  <si>
    <t>Amort. plant. Frances</t>
  </si>
  <si>
    <t>Amort. plant. Les Poteaux</t>
  </si>
  <si>
    <t>Amort. plant. Pla de Petre</t>
  </si>
  <si>
    <t>Amort. plant. Pech Nord</t>
  </si>
  <si>
    <t>Amort. plant. Pech Sud</t>
  </si>
  <si>
    <t>Amort. plant. Ginestas</t>
  </si>
  <si>
    <t>Amort. plant. Grd Pla Petre</t>
  </si>
  <si>
    <t>Amort. plant. Terre Rge Ht Gl</t>
  </si>
  <si>
    <t>Amort plant. terre Rge Falaise</t>
  </si>
  <si>
    <t>Amort. plant. Puit Vieux</t>
  </si>
  <si>
    <t>Amort. plant. La Grande Rompue</t>
  </si>
  <si>
    <t>Amort. plant. Les Ruches</t>
  </si>
  <si>
    <t>Amort. plant. Grde Rompue Ht</t>
  </si>
  <si>
    <t>Amort plant Prat 1.6005</t>
  </si>
  <si>
    <t>Amort plant Combe Blanche</t>
  </si>
  <si>
    <t>Amort plant Combe Blanche S</t>
  </si>
  <si>
    <t>Amort plant Les Pierres</t>
  </si>
  <si>
    <t>Amort Plant Le Travers 1.9500</t>
  </si>
  <si>
    <t>Amort. Plant. les Escareilles</t>
  </si>
  <si>
    <t>Amort. Plant. Braillasses</t>
  </si>
  <si>
    <t>Amort. Plant. Le Viala</t>
  </si>
  <si>
    <t>Stock Phyto</t>
  </si>
  <si>
    <t>Stock Combustibles</t>
  </si>
  <si>
    <t>Stock Mat. Seches</t>
  </si>
  <si>
    <t>Stock Prdts Terroir</t>
  </si>
  <si>
    <t>Depreciation stock</t>
  </si>
  <si>
    <t>3W-LOGISTIK</t>
  </si>
  <si>
    <t>Fourn. - Retenue Garanties</t>
  </si>
  <si>
    <t>PILOTAGE ACCESS</t>
  </si>
  <si>
    <t>ADELPHE</t>
  </si>
  <si>
    <t>AD Techniques Soudure</t>
  </si>
  <si>
    <t>AGORA</t>
  </si>
  <si>
    <t>AIR LIQUIDE</t>
  </si>
  <si>
    <t>AMCOR</t>
  </si>
  <si>
    <t>ARTERRIS</t>
  </si>
  <si>
    <t>BAISSE</t>
  </si>
  <si>
    <t>BOULANGERIE BAUX</t>
  </si>
  <si>
    <t>LA BERGERIE - LF</t>
  </si>
  <si>
    <t>BERTRAND - REMON</t>
  </si>
  <si>
    <t>BFC TP</t>
  </si>
  <si>
    <t>BOURREL</t>
  </si>
  <si>
    <t>CALIPAGE</t>
  </si>
  <si>
    <t>CAPDEVILLE</t>
  </si>
  <si>
    <t>CAT</t>
  </si>
  <si>
    <t>CCIN</t>
  </si>
  <si>
    <t>CFPPA de Gironde</t>
  </si>
  <si>
    <t>CIVL</t>
  </si>
  <si>
    <t>COLIPOSTE</t>
  </si>
  <si>
    <t>DEMPTOS Tonnellerie</t>
  </si>
  <si>
    <t>DEVERSUD</t>
  </si>
  <si>
    <t>DHL</t>
  </si>
  <si>
    <t>DUMON</t>
  </si>
  <si>
    <t>DYNEFF</t>
  </si>
  <si>
    <t>EDF</t>
  </si>
  <si>
    <t>ERMITAGE Tonnellerie</t>
  </si>
  <si>
    <t>FOYER LASTOURS</t>
  </si>
  <si>
    <t>FRENCH SPIRIT DEVELOPPEMENT</t>
  </si>
  <si>
    <t>ISAGRI</t>
  </si>
  <si>
    <t>JUGAND</t>
  </si>
  <si>
    <t>KLOOS VINS</t>
  </si>
  <si>
    <t>KPMG</t>
  </si>
  <si>
    <t>LAMOTHE</t>
  </si>
  <si>
    <t>LAVOYE</t>
  </si>
  <si>
    <t>LEFEVRE</t>
  </si>
  <si>
    <t>LINDE GAZ</t>
  </si>
  <si>
    <t>LIS 33</t>
  </si>
  <si>
    <t>MAGNE</t>
  </si>
  <si>
    <t>MAUCO</t>
  </si>
  <si>
    <t>MERCIER</t>
  </si>
  <si>
    <t>NOVOTEL</t>
  </si>
  <si>
    <t>PAETZOLD</t>
  </si>
  <si>
    <t>PARTS DISCOUNT</t>
  </si>
  <si>
    <t>PETERS</t>
  </si>
  <si>
    <t>FLYING PIXEL</t>
  </si>
  <si>
    <t>PAGES JAUNES</t>
  </si>
  <si>
    <t>PRIMAGAZ</t>
  </si>
  <si>
    <t>REXEL</t>
  </si>
  <si>
    <t>ROMERALES</t>
  </si>
  <si>
    <t>SCHENKER</t>
  </si>
  <si>
    <t>SCHMERBER</t>
  </si>
  <si>
    <t>SNCF</t>
  </si>
  <si>
    <t>SSP SECURITE</t>
  </si>
  <si>
    <t>SUD DE FRANCE</t>
  </si>
  <si>
    <t>SYNDICAT AOC CORBIERES</t>
  </si>
  <si>
    <t>TARANSAUD Tonnellerie</t>
  </si>
  <si>
    <t>TOUT OENO</t>
  </si>
  <si>
    <t>TRESOR PUBLIC Fontjoncouse</t>
  </si>
  <si>
    <t>TRANSVALLEES</t>
  </si>
  <si>
    <t>TRIDOME</t>
  </si>
  <si>
    <t>VHM</t>
  </si>
  <si>
    <t>VIGNERONS INDEPENDANTS</t>
  </si>
  <si>
    <t>YAM 66</t>
  </si>
  <si>
    <t>Fournisseurs - fact. non parv.</t>
  </si>
  <si>
    <t>CAVES NOTRE DAME</t>
  </si>
  <si>
    <t>Madame ALLARD Patricia</t>
  </si>
  <si>
    <t>AMK - MITSUBISHI</t>
  </si>
  <si>
    <t>A.M.V.</t>
  </si>
  <si>
    <t>VIN - VIA ACCUEIL ANIMATION CH</t>
  </si>
  <si>
    <t>AU BON MARCHE</t>
  </si>
  <si>
    <t>Monsieur BEAUSSIER Michel</t>
  </si>
  <si>
    <t>Madame BEAUCHAUD Marie</t>
  </si>
  <si>
    <t>BERTHALON</t>
  </si>
  <si>
    <t>Restaurant La Bergerie</t>
  </si>
  <si>
    <t>Restaurant LES GRANDS BUFFETS</t>
  </si>
  <si>
    <t>CAVEAU CB</t>
  </si>
  <si>
    <t>CAVEAU CHEQUE</t>
  </si>
  <si>
    <t>SARL Les Caves FLEURY</t>
  </si>
  <si>
    <t>- Romain Thomas CDV Evènements</t>
  </si>
  <si>
    <t>LE CELLIER MEZOIS</t>
  </si>
  <si>
    <t>SARL Le Chai Débarque</t>
  </si>
  <si>
    <t>Peugeot - Citroën Automobiles</t>
  </si>
  <si>
    <t>LES AOC DU LANGUEDOC</t>
  </si>
  <si>
    <t>LE CAVEAU DU CLOS</t>
  </si>
  <si>
    <t>COMPASS GROUP FRANCE</t>
  </si>
  <si>
    <t>HOTEL CONFORTEL</t>
  </si>
  <si>
    <t>LE COPACABANA</t>
  </si>
  <si>
    <t>Domaines Ménéret-Audy</t>
  </si>
  <si>
    <t>J.ESTELA RIERA S.L.</t>
  </si>
  <si>
    <t>FA WINES</t>
  </si>
  <si>
    <t>FOYER DE LASTOURS</t>
  </si>
  <si>
    <t>Monsieur GEA Philippe</t>
  </si>
  <si>
    <t>GRANDS TERROIRS sas</t>
  </si>
  <si>
    <t>WEINHAUS GRUNEBURGWEG GmbH</t>
  </si>
  <si>
    <t>JMB Energies</t>
  </si>
  <si>
    <t>KRESSIN &amp; FRIENDS</t>
  </si>
  <si>
    <t>Monsieur LACOSTE Benjamin</t>
  </si>
  <si>
    <t>Ets. R. LAVOYE &amp; ses Fils</t>
  </si>
  <si>
    <t>LCBO VINTAGES</t>
  </si>
  <si>
    <t>Monsieur MACHENAUD Landry</t>
  </si>
  <si>
    <t>Mairie de Port la Nouvelle</t>
  </si>
  <si>
    <t>MAISON DES TERROIRS</t>
  </si>
  <si>
    <t>SARL MAURER</t>
  </si>
  <si>
    <t>METRO Cash &amp; Carry sas</t>
  </si>
  <si>
    <t>Madame MONTAGNE Sylvie</t>
  </si>
  <si>
    <t>Madame CAYON CCMSA - à l'atten</t>
  </si>
  <si>
    <t>Madame NAVE Guislaine</t>
  </si>
  <si>
    <t>NOVABOX</t>
  </si>
  <si>
    <t>NOVOTEL NARBONNE</t>
  </si>
  <si>
    <t>NUTRITION &amp; SANTE</t>
  </si>
  <si>
    <t>ECOLE NOTRE-DAME de STE CROIX</t>
  </si>
  <si>
    <t>Ordre des Géomètres Experts</t>
  </si>
  <si>
    <t>PARALLELE EVENEMENTS</t>
  </si>
  <si>
    <t>PILOTAGE CONCEPT</t>
  </si>
  <si>
    <t>C.E. DU PLAN DU PAL</t>
  </si>
  <si>
    <t>Popielscy i Syn Spolka Cywilna</t>
  </si>
  <si>
    <t>GROUPE QUADRAN</t>
  </si>
  <si>
    <t>RENAULT TRUCKS sas</t>
  </si>
  <si>
    <t>LE RESTAURANT DU GOLF</t>
  </si>
  <si>
    <t>VINO HANDELS AG</t>
  </si>
  <si>
    <t>Madame ROUGE</t>
  </si>
  <si>
    <t>Madame et Monsieur ROULIER Séb</t>
  </si>
  <si>
    <t>Madame SCHAEFER Heidi</t>
  </si>
  <si>
    <t>SCHNEIDER ELECTRIC FRANCE</t>
  </si>
  <si>
    <t>Monsieur SCHOEN Joris</t>
  </si>
  <si>
    <t>Monsieur SINKIEWICZ Wladyslaw</t>
  </si>
  <si>
    <t>SO.RE.DI.V</t>
  </si>
  <si>
    <t>Cave Saint Jean d'Août</t>
  </si>
  <si>
    <t>SUD CONSULT SERVICE</t>
  </si>
  <si>
    <t>SUD DE FRANCE DEVELOPPEMENT</t>
  </si>
  <si>
    <t>SUD LANGUEDOC</t>
  </si>
  <si>
    <t>LES TERRASSES DE LA BERRE</t>
  </si>
  <si>
    <t>TERROIR WINE BROKERS</t>
  </si>
  <si>
    <t>TOA SHOJI CO LTD 2</t>
  </si>
  <si>
    <t>TOTALGAZ</t>
  </si>
  <si>
    <t>Tri-Vin Imports, Inc</t>
  </si>
  <si>
    <t>Unique Holland Wijnimport BV</t>
  </si>
  <si>
    <t>SARL LES VENDANGES</t>
  </si>
  <si>
    <t>VENTE-PRIVEE.COM</t>
  </si>
  <si>
    <t>du Château de Lastours Les Vil</t>
  </si>
  <si>
    <t>VINS DIFFUSION WILT</t>
  </si>
  <si>
    <t>VIVAT VINO</t>
  </si>
  <si>
    <t>Clients - factures à établir</t>
  </si>
  <si>
    <t>Personnels-rémunérations dues</t>
  </si>
  <si>
    <t>Frais de Rozières</t>
  </si>
  <si>
    <t>Frais d'Antona</t>
  </si>
  <si>
    <t>Frais Billod</t>
  </si>
  <si>
    <t>Frais Badia</t>
  </si>
  <si>
    <t>Remuneration a verser</t>
  </si>
  <si>
    <t>Dettes provis p/congés à payer</t>
  </si>
  <si>
    <t>M.S.A. de l'Aude</t>
  </si>
  <si>
    <t>CPCEA - AGRICA</t>
  </si>
  <si>
    <t>CRIA - IONIS</t>
  </si>
  <si>
    <t>Charges soc. s/conges a payer</t>
  </si>
  <si>
    <t>TVA deductible s/ Immo.</t>
  </si>
  <si>
    <t>TVA déductible s/ABS 20 %</t>
  </si>
  <si>
    <t>Credit de TVA a reporter</t>
  </si>
  <si>
    <t>TVA collectee a 19.6%</t>
  </si>
  <si>
    <t>TVA collectée</t>
  </si>
  <si>
    <t>TVA collectee a 5.5%</t>
  </si>
  <si>
    <t>TVA collectee a 10%</t>
  </si>
  <si>
    <t>TVA collectee a 20%</t>
  </si>
  <si>
    <t>TVA s/factures non parvenues</t>
  </si>
  <si>
    <t>TVA s/factures a etablir</t>
  </si>
  <si>
    <t>Etat - autres charges a payer</t>
  </si>
  <si>
    <t>INTERCO GROUPE FILHET ALLARD</t>
  </si>
  <si>
    <t>cct SA FILHET-ALLARD</t>
  </si>
  <si>
    <t>NOTAIRES</t>
  </si>
  <si>
    <t>Divers charges a payer</t>
  </si>
  <si>
    <t>Charges constatees d'avance</t>
  </si>
  <si>
    <t>Produits Constates d'Avance</t>
  </si>
  <si>
    <t>CIC 002</t>
  </si>
  <si>
    <t>Crédit Lyonnais</t>
  </si>
  <si>
    <t>CIC 003 US</t>
  </si>
  <si>
    <t>CIC 006 CNY</t>
  </si>
  <si>
    <t>Caisse</t>
  </si>
  <si>
    <t>Caisse Carole</t>
  </si>
  <si>
    <t>Caisse Mathieu</t>
  </si>
  <si>
    <t>Caisse Manon</t>
  </si>
  <si>
    <t>Caisse en devises</t>
  </si>
  <si>
    <t>Achat Engrais Vigne</t>
  </si>
  <si>
    <t>Achat Tuteur &amp; Fil Vigne</t>
  </si>
  <si>
    <t>Achat Mat. Equipement Vigne</t>
  </si>
  <si>
    <t>Achat Produits Phyto Vigne</t>
  </si>
  <si>
    <t>Achat Materiel Cave</t>
  </si>
  <si>
    <t>Achat Produits Oeno Cave</t>
  </si>
  <si>
    <t>Achat Emballage Cave</t>
  </si>
  <si>
    <t>Variation Stock Phyto</t>
  </si>
  <si>
    <t>Variation Stock Combustible</t>
  </si>
  <si>
    <t>Var. Stock Matieres Seches</t>
  </si>
  <si>
    <t>Travaux a Façon Vigne</t>
  </si>
  <si>
    <t>Travaux a Façon p/Entretien</t>
  </si>
  <si>
    <t>Travaux a Facon / Cave</t>
  </si>
  <si>
    <t>Eau</t>
  </si>
  <si>
    <t>Electricite</t>
  </si>
  <si>
    <t>Fourniture Gaz</t>
  </si>
  <si>
    <t>Fourniture Huile</t>
  </si>
  <si>
    <t>Carburant Vehicules</t>
  </si>
  <si>
    <t>Carburant Tracteurs</t>
  </si>
  <si>
    <t>Carburant p/Animation</t>
  </si>
  <si>
    <t>Fioul Chateau</t>
  </si>
  <si>
    <t>Achat Fourniture Pt Mat. Vigne</t>
  </si>
  <si>
    <t>Achat Fourniture Bureau</t>
  </si>
  <si>
    <t>Achat Fourniture Informatique</t>
  </si>
  <si>
    <t>Fournitures Vigne</t>
  </si>
  <si>
    <t>Fournitures Cave</t>
  </si>
  <si>
    <t>Achat Fourniture Commercial.</t>
  </si>
  <si>
    <t>Fournitures Divers</t>
  </si>
  <si>
    <t>Fournitures pour Animation</t>
  </si>
  <si>
    <t>Fournitures pour caveau</t>
  </si>
  <si>
    <t>Achats Reception Animation</t>
  </si>
  <si>
    <t>Lo Materiel pour Travaux</t>
  </si>
  <si>
    <t>Lo Mat. technique Animation</t>
  </si>
  <si>
    <t>Lo vehicules</t>
  </si>
  <si>
    <t>Lo Materiel de Bureau</t>
  </si>
  <si>
    <t>Entretien Batiments + Locaux</t>
  </si>
  <si>
    <t>Entretien Bergerie</t>
  </si>
  <si>
    <t>Entretien Cave</t>
  </si>
  <si>
    <t>Entretien Materiel Vigne</t>
  </si>
  <si>
    <t>Entretien Materiel Divers</t>
  </si>
  <si>
    <t>Entretien Vehicules</t>
  </si>
  <si>
    <t>Entretien Materiel Cave</t>
  </si>
  <si>
    <t>Maintenance</t>
  </si>
  <si>
    <t>Primes Assurance</t>
  </si>
  <si>
    <t>Documentation Generale</t>
  </si>
  <si>
    <t>Honoraires Traducteur</t>
  </si>
  <si>
    <t>Commission s/ Vente Vin</t>
  </si>
  <si>
    <t>Budget s/ Vente Vin</t>
  </si>
  <si>
    <t>Remunerations Animation</t>
  </si>
  <si>
    <t>Honoraires Divers</t>
  </si>
  <si>
    <t>Honoraires Oenologiques</t>
  </si>
  <si>
    <t>Lo Gites ou Chambres</t>
  </si>
  <si>
    <t>Publicite pour Vin</t>
  </si>
  <si>
    <t>Publicite pour Animation</t>
  </si>
  <si>
    <t>Foires &amp; Expositions</t>
  </si>
  <si>
    <t>Transport sur Ventes</t>
  </si>
  <si>
    <t>Voyages &amp; Deplacements</t>
  </si>
  <si>
    <t>Receptions</t>
  </si>
  <si>
    <t>Frais Postaux</t>
  </si>
  <si>
    <t>Telephone</t>
  </si>
  <si>
    <t>Frais Bancaires</t>
  </si>
  <si>
    <t>Cotisations professionnelles</t>
  </si>
  <si>
    <t>Formation continue (organisme)</t>
  </si>
  <si>
    <t>Taxes diverses</t>
  </si>
  <si>
    <t>Taxes ANDA</t>
  </si>
  <si>
    <t>Taxe Professionnelle</t>
  </si>
  <si>
    <t>Taxes Foncieres</t>
  </si>
  <si>
    <t>Taxes s/ vehicules societe</t>
  </si>
  <si>
    <t>Remunerations</t>
  </si>
  <si>
    <t>Provisions p/CP</t>
  </si>
  <si>
    <t>Indemnites + Transactions</t>
  </si>
  <si>
    <t>Charges MSA</t>
  </si>
  <si>
    <t>Charges AGRICA/CPCEA</t>
  </si>
  <si>
    <t>Charges CRIA IONIS</t>
  </si>
  <si>
    <t>MSA Assedic</t>
  </si>
  <si>
    <t>CREDIT IMPOT COMPETITIVITE</t>
  </si>
  <si>
    <t>Autres Charges de Personnels</t>
  </si>
  <si>
    <t>Jetons de présence</t>
  </si>
  <si>
    <t>Perte s/Créance irrécouvrable</t>
  </si>
  <si>
    <t>Charges de Gestion Courante</t>
  </si>
  <si>
    <t>Intérêts Emprunt CL 06003922</t>
  </si>
  <si>
    <t>Intérêts comptes courant</t>
  </si>
  <si>
    <t>Intérêts Emprunt CIC - 004</t>
  </si>
  <si>
    <t>Escomptes accordés</t>
  </si>
  <si>
    <t>Int CIC s/ couverture taux</t>
  </si>
  <si>
    <t>Valeurs compt. élé. actifs céd</t>
  </si>
  <si>
    <t>Ecart de Règlement Débit</t>
  </si>
  <si>
    <t>dot. amort. s/immobil. corpor.</t>
  </si>
  <si>
    <t>Litige</t>
  </si>
  <si>
    <t>Ventes VDT - Vrac</t>
  </si>
  <si>
    <t>Vente Bouteilles France</t>
  </si>
  <si>
    <t>Vente Bouteilles Export</t>
  </si>
  <si>
    <t>Vente Bouteilles CEE</t>
  </si>
  <si>
    <t>Seau à Vin</t>
  </si>
  <si>
    <t>Coffret vide x 1 Magnum</t>
  </si>
  <si>
    <t>Caisse Bois x 2 Bouteilles</t>
  </si>
  <si>
    <t>Caisse Bois x 3 Bouteilles</t>
  </si>
  <si>
    <t>Caisse Bois x 6 Bouteilles</t>
  </si>
  <si>
    <t>Visite Chai - Dégustation</t>
  </si>
  <si>
    <t>Vte Alcool pur issue desalcool</t>
  </si>
  <si>
    <t>Cours de Pilotage</t>
  </si>
  <si>
    <t>Location Pistes WRC</t>
  </si>
  <si>
    <t>Location piste "ANDROS"</t>
  </si>
  <si>
    <t>Balade Quad + Rando Quad</t>
  </si>
  <si>
    <t>Piste Rallye Raid</t>
  </si>
  <si>
    <t>Piste 4 x 4</t>
  </si>
  <si>
    <t>Evenementiel</t>
  </si>
  <si>
    <t>Location de Salle</t>
  </si>
  <si>
    <t>Séminaire</t>
  </si>
  <si>
    <t>Animation Commerciale en GD</t>
  </si>
  <si>
    <t>Balade Aventure</t>
  </si>
  <si>
    <t>Location véhicule 4x4</t>
  </si>
  <si>
    <t>Loyer Exonéré</t>
  </si>
  <si>
    <t>Loyer CAT - Exonéré</t>
  </si>
  <si>
    <t>Loyer Foyer - Exonéré</t>
  </si>
  <si>
    <t>Loyer CE de Lastours</t>
  </si>
  <si>
    <t>Loyer CE Plan du Pal</t>
  </si>
  <si>
    <t>Location Ecurie "Les Aladères"</t>
  </si>
  <si>
    <t>CA s/Location chambres d'hôtes</t>
  </si>
  <si>
    <t>CA s/location gérance Bergerie</t>
  </si>
  <si>
    <t>Locations soumises</t>
  </si>
  <si>
    <t>Transport a 20%</t>
  </si>
  <si>
    <t>Transport Exo</t>
  </si>
  <si>
    <t>Refacturation Clients a 19.6</t>
  </si>
  <si>
    <t>Refacturation Clients a 20</t>
  </si>
  <si>
    <t>Refacturation Clients a 10</t>
  </si>
  <si>
    <t>Refacturation Clients Exo</t>
  </si>
  <si>
    <t>COLLATION SEMINAIRE</t>
  </si>
  <si>
    <t>Remboursement EDF sans TVA</t>
  </si>
  <si>
    <t>Remboursement EDF avec TVA</t>
  </si>
  <si>
    <t>Remboursement Eau sans TVA</t>
  </si>
  <si>
    <t>Remboursement Eau avec TVA</t>
  </si>
  <si>
    <t>Avances aux cultures</t>
  </si>
  <si>
    <t>Variation Stock Vin</t>
  </si>
  <si>
    <t>Variation Stock Vin Vieux Vrac</t>
  </si>
  <si>
    <t>Variation Stock Vin Vieux Blle</t>
  </si>
  <si>
    <t>Travaux s/plantations en cours</t>
  </si>
  <si>
    <t>Produits sur exercices antérie</t>
  </si>
  <si>
    <t>Subventions d'exploitation</t>
  </si>
  <si>
    <t>Produits de Gestion Courante</t>
  </si>
  <si>
    <t>Vente de Matériel</t>
  </si>
  <si>
    <t>Quote-Part subvention résultat</t>
  </si>
  <si>
    <t>Ecart de règlement Crédit</t>
  </si>
  <si>
    <t>Refacturation Clients</t>
  </si>
  <si>
    <t>Transfert affectant valeur aj.</t>
  </si>
  <si>
    <t>Transfert affectant EBE</t>
  </si>
  <si>
    <t>DEBIT</t>
  </si>
  <si>
    <t>CREDIT</t>
  </si>
  <si>
    <t>SOLDE</t>
  </si>
  <si>
    <t>montant pris en compte</t>
  </si>
  <si>
    <t>totaux</t>
  </si>
  <si>
    <t>IMMO</t>
  </si>
  <si>
    <t>BIENS</t>
  </si>
  <si>
    <t>SERVICES</t>
  </si>
  <si>
    <t>INTRA</t>
  </si>
  <si>
    <t>AUTO</t>
  </si>
  <si>
    <t>EXO</t>
  </si>
  <si>
    <t>TOTAL</t>
  </si>
  <si>
    <t>HT</t>
  </si>
  <si>
    <t>TTC</t>
  </si>
  <si>
    <t>TVA</t>
  </si>
  <si>
    <t>NON PRIS EN COMPTE</t>
  </si>
  <si>
    <t>MSES</t>
  </si>
  <si>
    <t>PREST</t>
  </si>
  <si>
    <t>TVA INTRA</t>
  </si>
  <si>
    <t>EXPORT</t>
  </si>
  <si>
    <t>CONTRÔLE CHIFFRE D'AFFAIRE</t>
  </si>
  <si>
    <t>PAR a deduire</t>
  </si>
  <si>
    <t>EXONERE</t>
  </si>
  <si>
    <t>INTRACOM</t>
  </si>
  <si>
    <t>NON ASSUJETI</t>
  </si>
  <si>
    <t>contrôle</t>
  </si>
  <si>
    <t>EXTRAIT BALANCE :</t>
  </si>
  <si>
    <t>bases</t>
  </si>
  <si>
    <t>TVA DECLAREES</t>
  </si>
  <si>
    <t>S/ IMMOB</t>
  </si>
  <si>
    <t>S/ABS</t>
  </si>
  <si>
    <t>ACQ INTRA</t>
  </si>
  <si>
    <t>VENTE INTRA</t>
  </si>
  <si>
    <t>CA A DECLARER :</t>
  </si>
  <si>
    <t xml:space="preserve">TVA DEDUCTIBLE </t>
  </si>
  <si>
    <t xml:space="preserve">s/ IMMOBILISATION : </t>
  </si>
  <si>
    <t>solde du compte tva  :</t>
  </si>
  <si>
    <t xml:space="preserve">tva à laisser en compte : </t>
  </si>
  <si>
    <t xml:space="preserve">CA </t>
  </si>
  <si>
    <t>TVA à DECLARER :</t>
  </si>
  <si>
    <t xml:space="preserve">S/ ABS : </t>
  </si>
  <si>
    <t>CA</t>
  </si>
  <si>
    <t>TOTAL TVA COLLECTEE :</t>
  </si>
  <si>
    <t>CREDIT DE TVA A REPORTER :</t>
  </si>
  <si>
    <t>VENTE EXO</t>
  </si>
  <si>
    <t>COMPTES :</t>
  </si>
  <si>
    <t>total crédit :</t>
  </si>
  <si>
    <t>solde tva :</t>
  </si>
  <si>
    <t>contrôle :</t>
  </si>
  <si>
    <t>correspondance en ht :</t>
  </si>
  <si>
    <t>OK NS</t>
  </si>
  <si>
    <t>coll 20</t>
  </si>
  <si>
    <t>coll 10</t>
  </si>
  <si>
    <t>coll 5.5</t>
  </si>
  <si>
    <t xml:space="preserve">tva </t>
  </si>
  <si>
    <t>TVA 20 :</t>
  </si>
  <si>
    <t>TVA à 10 %</t>
  </si>
  <si>
    <t>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</si>
</sst>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_-* #,##0\ _€_-;\-* #,##0\ _€_-;_-* &quot;-&quot;??\ _€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0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49" fontId="0" fillId="0" borderId="0" xfId="0" applyNumberFormat="1"/>
    <xf numFmtId="49" fontId="0" fillId="2" borderId="1" xfId="0" applyNumberFormat="1" applyFont="1" applyFill="1" applyBorder="1"/>
    <xf numFmtId="0" fontId="0" fillId="2" borderId="1" xfId="0" applyFont="1" applyFill="1" applyBorder="1"/>
    <xf numFmtId="49" fontId="0" fillId="0" borderId="1" xfId="0" applyNumberFormat="1" applyFont="1" applyBorder="1"/>
    <xf numFmtId="0" fontId="0" fillId="0" borderId="1" xfId="0" applyFont="1" applyBorder="1"/>
    <xf numFmtId="43" fontId="0" fillId="0" borderId="0" xfId="1" applyFont="1"/>
    <xf numFmtId="164" fontId="0" fillId="0" borderId="0" xfId="1" applyNumberFormat="1" applyFont="1"/>
    <xf numFmtId="164" fontId="0" fillId="0" borderId="0" xfId="0" applyNumberFormat="1"/>
    <xf numFmtId="43" fontId="0" fillId="3" borderId="0" xfId="1" applyFont="1" applyFill="1" applyAlignment="1">
      <alignment horizontal="right" wrapText="1"/>
    </xf>
    <xf numFmtId="43" fontId="0" fillId="3" borderId="0" xfId="1" applyFont="1" applyFill="1" applyAlignment="1">
      <alignment horizontal="right"/>
    </xf>
    <xf numFmtId="0" fontId="0" fillId="0" borderId="0" xfId="0" applyAlignment="1">
      <alignment wrapText="1"/>
    </xf>
    <xf numFmtId="0" fontId="0" fillId="4" borderId="0" xfId="0" applyFill="1"/>
    <xf numFmtId="43" fontId="0" fillId="4" borderId="0" xfId="1" applyFont="1" applyFill="1"/>
    <xf numFmtId="0" fontId="0" fillId="4" borderId="0" xfId="0" applyFill="1" applyAlignment="1">
      <alignment horizontal="center" vertical="center"/>
    </xf>
    <xf numFmtId="43" fontId="0" fillId="4" borderId="0" xfId="0" applyNumberFormat="1" applyFill="1"/>
    <xf numFmtId="0" fontId="2" fillId="0" borderId="0" xfId="0" applyFont="1"/>
    <xf numFmtId="0" fontId="3" fillId="0" borderId="0" xfId="0" applyFont="1"/>
    <xf numFmtId="0" fontId="3" fillId="4" borderId="0" xfId="0" applyFont="1" applyFill="1"/>
    <xf numFmtId="43" fontId="0" fillId="0" borderId="0" xfId="0" applyNumberFormat="1"/>
    <xf numFmtId="43" fontId="3" fillId="4" borderId="0" xfId="0" applyNumberFormat="1" applyFont="1" applyFill="1"/>
    <xf numFmtId="0" fontId="0" fillId="6" borderId="0" xfId="0" applyFill="1"/>
    <xf numFmtId="43" fontId="0" fillId="6" borderId="0" xfId="1" applyFont="1" applyFill="1"/>
    <xf numFmtId="10" fontId="0" fillId="5" borderId="0" xfId="0" applyNumberFormat="1" applyFill="1" applyAlignment="1">
      <alignment horizontal="center" vertical="center"/>
    </xf>
    <xf numFmtId="9" fontId="0" fillId="5" borderId="0" xfId="0" applyNumberFormat="1" applyFill="1" applyAlignment="1">
      <alignment horizontal="center" vertical="center"/>
    </xf>
    <xf numFmtId="164" fontId="0" fillId="4" borderId="0" xfId="1" applyNumberFormat="1" applyFont="1" applyFill="1"/>
    <xf numFmtId="43" fontId="0" fillId="0" borderId="2" xfId="1" applyFont="1" applyBorder="1"/>
    <xf numFmtId="43" fontId="0" fillId="0" borderId="3" xfId="1" applyFont="1" applyBorder="1"/>
    <xf numFmtId="43" fontId="0" fillId="7" borderId="0" xfId="1" applyFont="1" applyFill="1"/>
    <xf numFmtId="43" fontId="0" fillId="7" borderId="0" xfId="1" applyFont="1" applyFill="1" applyAlignment="1">
      <alignment horizontal="center" vertical="center"/>
    </xf>
    <xf numFmtId="43" fontId="0" fillId="0" borderId="0" xfId="1" applyFont="1" applyFill="1"/>
    <xf numFmtId="0" fontId="0" fillId="2" borderId="0" xfId="0" applyFont="1" applyFill="1" applyBorder="1"/>
    <xf numFmtId="17" fontId="0" fillId="0" borderId="0" xfId="0" applyNumberFormat="1"/>
    <xf numFmtId="9" fontId="0" fillId="0" borderId="0" xfId="0" applyNumberFormat="1"/>
    <xf numFmtId="164" fontId="0" fillId="6" borderId="0" xfId="0" applyNumberFormat="1" applyFill="1"/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d:schema xmlns:xsd="http://www.w3.org/2001/XMLSchema" xmlns="">
      <xsd:element nillable="true" name="BALANCE">
        <xsd:complexType>
          <xsd:sequence minOccurs="0">
            <xsd:element minOccurs="0" nillable="true" name="HAUT_DOCUMENT" form="unqualified">
              <xsd:complexType>
                <xsd:attribute name="CODE_DOSSIER" form="unqualified" type="xsd:integer"/>
                <xsd:attribute name="NOM_DU_DOSSIER" form="unqualified" type="xsd:string"/>
                <xsd:attribute name="DATE_DEBUT_N" form="unqualified" type="xsd:string"/>
                <xsd:attribute name="DATE_FIN_N" form="unqualified" type="xsd:string"/>
                <xsd:attribute name="DATE_DEBUT_N-1" form="unqualified" type="xsd:string"/>
                <xsd:attribute name="DATE_FIN_N-1" form="unqualified" type="xsd:string"/>
              </xsd:complexType>
            </xsd:element>
            <xsd:element minOccurs="0" maxOccurs="unbounded" nillable="true" name="COMPTE" form="unqualified">
              <xsd:complexType>
                <xsd:attribute name="NUMERO_COMPTE" form="unqualified" type="xsd:string"/>
                <xsd:attribute name="LIBELLE_COMPTE" form="unqualified" type="xsd:string"/>
                <xsd:attribute name="MT_DEBIT_N" form="unqualified" type="xsd:double"/>
                <xsd:attribute name="MT_CREDIT_N" form="unqualified" type="xsd:double"/>
                <xsd:attribute name="SOLDE_N" form="unqualified" type="xsd:double"/>
                <xsd:attribute name="SOLDE_N-1" form="unqualified" type="xsd:integer"/>
              </xsd:complexType>
            </xsd:element>
          </xsd:sequence>
          <xsd:attribute name="NOM_NUM_DOSS" form="unqualified" type="xsd:string"/>
          <xsd:attribute name="TITRE_DU_DOCUMENT" form="unqualified" type="xsd:string"/>
          <xsd:attribute name="DATES_DE_L_EXERCICE" form="unqualified" type="xsd:string"/>
          <xsd:attribute name="TT_MVTS_DEBIT_N" form="unqualified" type="xsd:double"/>
          <xsd:attribute name="TT_MVTS_CREDIT_N" form="unqualified" type="xsd:double"/>
          <xsd:attribute name="I0_RGTFSOLDENTOU" form="unqualified" type="xsd:double"/>
          <xsd:attribute name="TT_SOLDE_N" form="unqualified" type="xsd:double"/>
          <xsd:attribute name="I0_RGTFSOLDEANTTOU" form="unqualified" type="xsd:double"/>
          <xsd:attribute name="TT_SOLDE_N-1" form="unqualified" type="xsd:integer"/>
          <xsd:attribute name="RESULTAT_N" form="unqualified" type="xsd:double"/>
          <xsd:attribute name="RESULTAT_N-1" form="unqualified" type="xsd:integer"/>
          <xsd:attribute name="NUMEROTATION_DE_LA_PAGE" form="unqualified" type="xsd:integer"/>
          <xsd:attribute name="LIBELLE_DE_LA_FORME_-_TYPE_ECRITURE__-_DATE_EDITION" form="unqualified" type="xsd:string"/>
        </xsd:complexType>
      </xsd:element>
    </xsd:schema>
  </Schema>
  <Map ID="1" Name="BALANCE_Mappage" RootElement="BALANCE" SchemaID="Schema1" ShowImportExportValidationErrors="false" AutoFit="true" Append="false" PreserveSortAFLayout="true" PreserveFormat="true">
    <DataBinding FileBinding="true" ConnectionID="1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xmlMaps" Target="xmlMaps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au1" displayName="Tableau1" ref="A1:Y697" tableType="xml" totalsRowShown="0" connectionId="1">
  <autoFilter ref="A1:Y697"/>
  <tableColumns count="25">
    <tableColumn id="1" uniqueName="NOM_NUM_DOSS" name="NOM_NUM_DOSS">
      <xmlColumnPr mapId="1" xpath="/BALANCE/@NOM_NUM_DOSS" xmlDataType="string"/>
    </tableColumn>
    <tableColumn id="2" uniqueName="TITRE_DU_DOCUMENT" name="TITRE_DU_DOCUMENT">
      <xmlColumnPr mapId="1" xpath="/BALANCE/@TITRE_DU_DOCUMENT" xmlDataType="string"/>
    </tableColumn>
    <tableColumn id="3" uniqueName="DATES_DE_L_EXERCICE" name="DATES_DE_L_EXERCICE">
      <xmlColumnPr mapId="1" xpath="/BALANCE/@DATES_DE_L_EXERCICE" xmlDataType="string"/>
    </tableColumn>
    <tableColumn id="4" uniqueName="TT_MVTS_DEBIT_N" name="TT_MVTS_DEBIT_N">
      <xmlColumnPr mapId="1" xpath="/BALANCE/@TT_MVTS_DEBIT_N" xmlDataType="double"/>
    </tableColumn>
    <tableColumn id="5" uniqueName="TT_MVTS_CREDIT_N" name="TT_MVTS_CREDIT_N">
      <xmlColumnPr mapId="1" xpath="/BALANCE/@TT_MVTS_CREDIT_N" xmlDataType="double"/>
    </tableColumn>
    <tableColumn id="6" uniqueName="I0_RGTFSOLDENTOU" name="I0_RGTFSOLDENTOU">
      <xmlColumnPr mapId="1" xpath="/BALANCE/@I0_RGTFSOLDENTOU" xmlDataType="double"/>
    </tableColumn>
    <tableColumn id="7" uniqueName="TT_SOLDE_N" name="TT_SOLDE_N">
      <xmlColumnPr mapId="1" xpath="/BALANCE/@TT_SOLDE_N" xmlDataType="double"/>
    </tableColumn>
    <tableColumn id="8" uniqueName="I0_RGTFSOLDEANTTOU" name="I0_RGTFSOLDEANTTOU">
      <xmlColumnPr mapId="1" xpath="/BALANCE/@I0_RGTFSOLDEANTTOU" xmlDataType="double"/>
    </tableColumn>
    <tableColumn id="9" uniqueName="TT_SOLDE_N-1" name="TT_SOLDE_N-1">
      <xmlColumnPr mapId="1" xpath="/BALANCE/@TT_SOLDE_N-1" xmlDataType="integer"/>
    </tableColumn>
    <tableColumn id="10" uniqueName="RESULTAT_N" name="RESULTAT_N">
      <xmlColumnPr mapId="1" xpath="/BALANCE/@RESULTAT_N" xmlDataType="double"/>
    </tableColumn>
    <tableColumn id="11" uniqueName="RESULTAT_N-1" name="RESULTAT_N-1">
      <xmlColumnPr mapId="1" xpath="/BALANCE/@RESULTAT_N-1" xmlDataType="integer"/>
    </tableColumn>
    <tableColumn id="12" uniqueName="NUMEROTATION_DE_LA_PAGE" name="NUMEROTATION_DE_LA_PAGE">
      <xmlColumnPr mapId="1" xpath="/BALANCE/@NUMEROTATION_DE_LA_PAGE" xmlDataType="integer"/>
    </tableColumn>
    <tableColumn id="13" uniqueName="LIBELLE_DE_LA_FORME_-_TYPE_ECRITURE__-_DATE_EDITION" name="LIBELLE_DE_LA_FORME_-_TYPE_ECRITURE__-_DATE_EDITION">
      <xmlColumnPr mapId="1" xpath="/BALANCE/@LIBELLE_DE_LA_FORME_-_TYPE_ECRITURE__-_DATE_EDITION" xmlDataType="string"/>
    </tableColumn>
    <tableColumn id="14" uniqueName="CODE_DOSSIER" name="CODE_DOSSIER">
      <xmlColumnPr mapId="1" xpath="/BALANCE/HAUT_DOCUMENT/@CODE_DOSSIER" xmlDataType="integer"/>
    </tableColumn>
    <tableColumn id="15" uniqueName="NOM_DU_DOSSIER" name="NOM_DU_DOSSIER">
      <xmlColumnPr mapId="1" xpath="/BALANCE/HAUT_DOCUMENT/@NOM_DU_DOSSIER" xmlDataType="string"/>
    </tableColumn>
    <tableColumn id="16" uniqueName="DATE_DEBUT_N" name="DATE_DEBUT_N">
      <xmlColumnPr mapId="1" xpath="/BALANCE/HAUT_DOCUMENT/@DATE_DEBUT_N" xmlDataType="string"/>
    </tableColumn>
    <tableColumn id="17" uniqueName="DATE_FIN_N" name="DATE_FIN_N">
      <xmlColumnPr mapId="1" xpath="/BALANCE/HAUT_DOCUMENT/@DATE_FIN_N" xmlDataType="string"/>
    </tableColumn>
    <tableColumn id="18" uniqueName="DATE_DEBUT_N-1" name="DATE_DEBUT_N-1">
      <xmlColumnPr mapId="1" xpath="/BALANCE/HAUT_DOCUMENT/@DATE_DEBUT_N-1" xmlDataType="string"/>
    </tableColumn>
    <tableColumn id="19" uniqueName="DATE_FIN_N-1" name="DATE_FIN_N-1">
      <xmlColumnPr mapId="1" xpath="/BALANCE/HAUT_DOCUMENT/@DATE_FIN_N-1" xmlDataType="string"/>
    </tableColumn>
    <tableColumn id="20" uniqueName="NUMERO_COMPTE" name="NUMERO_COMPTE">
      <xmlColumnPr mapId="1" xpath="/BALANCE/COMPTE/@NUMERO_COMPTE" xmlDataType="string"/>
    </tableColumn>
    <tableColumn id="21" uniqueName="LIBELLE_COMPTE" name="LIBELLE_COMPTE">
      <xmlColumnPr mapId="1" xpath="/BALANCE/COMPTE/@LIBELLE_COMPTE" xmlDataType="string"/>
    </tableColumn>
    <tableColumn id="22" uniqueName="MT_DEBIT_N" name="MT_DEBIT_N">
      <xmlColumnPr mapId="1" xpath="/BALANCE/COMPTE/@MT_DEBIT_N" xmlDataType="double"/>
    </tableColumn>
    <tableColumn id="23" uniqueName="MT_CREDIT_N" name="MT_CREDIT_N">
      <xmlColumnPr mapId="1" xpath="/BALANCE/COMPTE/@MT_CREDIT_N" xmlDataType="double"/>
    </tableColumn>
    <tableColumn id="24" uniqueName="SOLDE_N" name="SOLDE_N">
      <xmlColumnPr mapId="1" xpath="/BALANCE/COMPTE/@SOLDE_N" xmlDataType="double"/>
    </tableColumn>
    <tableColumn id="25" uniqueName="SOLDE_N-1" name="SOLDE_N-1">
      <xmlColumnPr mapId="1" xpath="/BALANCE/COMPTE/@SOLDE_N-1" xmlDataType="integer"/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97"/>
  <sheetViews>
    <sheetView topLeftCell="N512" workbookViewId="0">
      <selection activeCell="T526" sqref="T526:X533"/>
    </sheetView>
  </sheetViews>
  <sheetFormatPr baseColWidth="10" defaultRowHeight="15" x14ac:dyDescent="0.25"/>
  <cols>
    <col min="1" max="1" width="29.140625" bestFit="1" customWidth="1"/>
    <col min="2" max="2" width="23.5703125" bestFit="1" customWidth="1"/>
    <col min="3" max="3" width="27.5703125" bestFit="1" customWidth="1"/>
    <col min="4" max="4" width="20" bestFit="1" customWidth="1"/>
    <col min="5" max="5" width="21.140625" bestFit="1" customWidth="1"/>
    <col min="6" max="6" width="21.42578125" bestFit="1" customWidth="1"/>
    <col min="7" max="7" width="14.28515625" bestFit="1" customWidth="1"/>
    <col min="8" max="8" width="23.85546875" bestFit="1" customWidth="1"/>
    <col min="9" max="9" width="16" bestFit="1" customWidth="1"/>
    <col min="10" max="10" width="14.42578125" bestFit="1" customWidth="1"/>
    <col min="11" max="11" width="16.140625" bestFit="1" customWidth="1"/>
    <col min="12" max="12" width="31" bestFit="1" customWidth="1"/>
    <col min="13" max="13" width="57.5703125" bestFit="1" customWidth="1"/>
    <col min="14" max="14" width="16.5703125" bestFit="1" customWidth="1"/>
    <col min="15" max="15" width="21.42578125" bestFit="1" customWidth="1"/>
    <col min="16" max="16" width="17.140625" bestFit="1" customWidth="1"/>
    <col min="17" max="17" width="14.28515625" bestFit="1" customWidth="1"/>
    <col min="18" max="18" width="19" bestFit="1" customWidth="1"/>
    <col min="19" max="19" width="16" bestFit="1" customWidth="1"/>
    <col min="20" max="20" width="20.28515625" bestFit="1" customWidth="1"/>
    <col min="21" max="21" width="32.85546875" bestFit="1" customWidth="1"/>
    <col min="22" max="22" width="14.5703125" bestFit="1" customWidth="1"/>
    <col min="23" max="23" width="15.7109375" bestFit="1" customWidth="1"/>
    <col min="24" max="24" width="11.7109375" bestFit="1" customWidth="1"/>
    <col min="25" max="25" width="13" bestFit="1" customWidth="1"/>
  </cols>
  <sheetData>
    <row r="1" spans="1:2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</row>
    <row r="2" spans="1:25" x14ac:dyDescent="0.25">
      <c r="A2" s="1" t="s">
        <v>25</v>
      </c>
      <c r="B2" s="1" t="s">
        <v>26</v>
      </c>
      <c r="C2" s="1" t="s">
        <v>27</v>
      </c>
      <c r="D2">
        <v>5.0000000000000001E-301</v>
      </c>
      <c r="E2">
        <v>5.0000000000000001E-301</v>
      </c>
      <c r="F2">
        <v>5.0000000000000001E-301</v>
      </c>
      <c r="G2">
        <v>6.5410858951508999E-9</v>
      </c>
      <c r="H2">
        <v>5.0000000000000001E-301</v>
      </c>
      <c r="I2">
        <v>0</v>
      </c>
      <c r="J2">
        <v>-6631269.79</v>
      </c>
      <c r="K2">
        <v>0</v>
      </c>
      <c r="L2">
        <v>15</v>
      </c>
      <c r="M2" s="1" t="s">
        <v>28</v>
      </c>
      <c r="N2">
        <v>122057</v>
      </c>
      <c r="O2" s="1" t="s">
        <v>29</v>
      </c>
      <c r="P2" s="1" t="s">
        <v>30</v>
      </c>
      <c r="Q2" s="1" t="s">
        <v>31</v>
      </c>
      <c r="R2" s="1"/>
      <c r="S2" s="1"/>
      <c r="T2" s="1" t="s">
        <v>32</v>
      </c>
      <c r="U2" s="1" t="s">
        <v>728</v>
      </c>
      <c r="V2">
        <v>0</v>
      </c>
      <c r="W2">
        <v>1500000</v>
      </c>
      <c r="X2">
        <v>-1500000</v>
      </c>
      <c r="Y2">
        <v>0</v>
      </c>
    </row>
    <row r="3" spans="1:25" x14ac:dyDescent="0.25">
      <c r="A3" s="1" t="s">
        <v>25</v>
      </c>
      <c r="B3" s="1" t="s">
        <v>26</v>
      </c>
      <c r="C3" s="1" t="s">
        <v>27</v>
      </c>
      <c r="D3">
        <v>5.0000000000000001E-301</v>
      </c>
      <c r="E3">
        <v>5.0000000000000001E-301</v>
      </c>
      <c r="F3">
        <v>5.0000000000000001E-301</v>
      </c>
      <c r="G3">
        <v>6.5410858951508999E-9</v>
      </c>
      <c r="H3">
        <v>5.0000000000000001E-301</v>
      </c>
      <c r="I3">
        <v>0</v>
      </c>
      <c r="J3">
        <v>-6631269.79</v>
      </c>
      <c r="K3">
        <v>0</v>
      </c>
      <c r="L3">
        <v>15</v>
      </c>
      <c r="M3" s="1" t="s">
        <v>28</v>
      </c>
      <c r="N3">
        <v>122057</v>
      </c>
      <c r="O3" s="1" t="s">
        <v>29</v>
      </c>
      <c r="P3" s="1" t="s">
        <v>30</v>
      </c>
      <c r="Q3" s="1" t="s">
        <v>31</v>
      </c>
      <c r="R3" s="1"/>
      <c r="S3" s="1"/>
      <c r="T3" s="1" t="s">
        <v>33</v>
      </c>
      <c r="U3" s="1" t="s">
        <v>729</v>
      </c>
      <c r="V3">
        <v>1089146.24</v>
      </c>
      <c r="W3">
        <v>8254140.4400000004</v>
      </c>
      <c r="X3">
        <v>-7164994.2000000002</v>
      </c>
      <c r="Y3">
        <v>0</v>
      </c>
    </row>
    <row r="4" spans="1:25" x14ac:dyDescent="0.25">
      <c r="A4" s="1" t="s">
        <v>25</v>
      </c>
      <c r="B4" s="1" t="s">
        <v>26</v>
      </c>
      <c r="C4" s="1" t="s">
        <v>27</v>
      </c>
      <c r="D4">
        <v>5.0000000000000001E-301</v>
      </c>
      <c r="E4">
        <v>5.0000000000000001E-301</v>
      </c>
      <c r="F4">
        <v>5.0000000000000001E-301</v>
      </c>
      <c r="G4">
        <v>6.5410858951508999E-9</v>
      </c>
      <c r="H4">
        <v>5.0000000000000001E-301</v>
      </c>
      <c r="I4">
        <v>0</v>
      </c>
      <c r="J4">
        <v>-6631269.79</v>
      </c>
      <c r="K4">
        <v>0</v>
      </c>
      <c r="L4">
        <v>15</v>
      </c>
      <c r="M4" s="1" t="s">
        <v>28</v>
      </c>
      <c r="N4">
        <v>122057</v>
      </c>
      <c r="O4" s="1" t="s">
        <v>29</v>
      </c>
      <c r="P4" s="1" t="s">
        <v>30</v>
      </c>
      <c r="Q4" s="1" t="s">
        <v>31</v>
      </c>
      <c r="R4" s="1"/>
      <c r="S4" s="1"/>
      <c r="T4" s="1" t="s">
        <v>34</v>
      </c>
      <c r="U4" s="1" t="s">
        <v>730</v>
      </c>
      <c r="V4">
        <v>0</v>
      </c>
      <c r="W4">
        <v>595145.12</v>
      </c>
      <c r="X4">
        <v>-595145.12</v>
      </c>
      <c r="Y4">
        <v>0</v>
      </c>
    </row>
    <row r="5" spans="1:25" x14ac:dyDescent="0.25">
      <c r="A5" s="1" t="s">
        <v>25</v>
      </c>
      <c r="B5" s="1" t="s">
        <v>26</v>
      </c>
      <c r="C5" s="1" t="s">
        <v>27</v>
      </c>
      <c r="D5">
        <v>5.0000000000000001E-301</v>
      </c>
      <c r="E5">
        <v>5.0000000000000001E-301</v>
      </c>
      <c r="F5">
        <v>5.0000000000000001E-301</v>
      </c>
      <c r="G5">
        <v>6.5410858951508999E-9</v>
      </c>
      <c r="H5">
        <v>5.0000000000000001E-301</v>
      </c>
      <c r="I5">
        <v>0</v>
      </c>
      <c r="J5">
        <v>-6631269.79</v>
      </c>
      <c r="K5">
        <v>0</v>
      </c>
      <c r="L5">
        <v>15</v>
      </c>
      <c r="M5" s="1" t="s">
        <v>28</v>
      </c>
      <c r="N5">
        <v>122057</v>
      </c>
      <c r="O5" s="1" t="s">
        <v>29</v>
      </c>
      <c r="P5" s="1" t="s">
        <v>30</v>
      </c>
      <c r="Q5" s="1" t="s">
        <v>31</v>
      </c>
      <c r="R5" s="1"/>
      <c r="S5" s="1"/>
      <c r="T5" s="1" t="s">
        <v>35</v>
      </c>
      <c r="U5" s="1" t="s">
        <v>731</v>
      </c>
      <c r="V5">
        <v>0</v>
      </c>
      <c r="W5">
        <v>134191.35999999999</v>
      </c>
      <c r="X5">
        <v>-134191.35999999999</v>
      </c>
      <c r="Y5">
        <v>0</v>
      </c>
    </row>
    <row r="6" spans="1:25" x14ac:dyDescent="0.25">
      <c r="A6" s="1" t="s">
        <v>25</v>
      </c>
      <c r="B6" s="1" t="s">
        <v>26</v>
      </c>
      <c r="C6" s="1" t="s">
        <v>27</v>
      </c>
      <c r="D6">
        <v>5.0000000000000001E-301</v>
      </c>
      <c r="E6">
        <v>5.0000000000000001E-301</v>
      </c>
      <c r="F6">
        <v>5.0000000000000001E-301</v>
      </c>
      <c r="G6">
        <v>6.5410858951508999E-9</v>
      </c>
      <c r="H6">
        <v>5.0000000000000001E-301</v>
      </c>
      <c r="I6">
        <v>0</v>
      </c>
      <c r="J6">
        <v>-6631269.79</v>
      </c>
      <c r="K6">
        <v>0</v>
      </c>
      <c r="L6">
        <v>15</v>
      </c>
      <c r="M6" s="1" t="s">
        <v>28</v>
      </c>
      <c r="N6">
        <v>122057</v>
      </c>
      <c r="O6" s="1" t="s">
        <v>29</v>
      </c>
      <c r="P6" s="1" t="s">
        <v>30</v>
      </c>
      <c r="Q6" s="1" t="s">
        <v>31</v>
      </c>
      <c r="R6" s="1"/>
      <c r="S6" s="1"/>
      <c r="T6" s="1" t="s">
        <v>36</v>
      </c>
      <c r="U6" s="1" t="s">
        <v>732</v>
      </c>
      <c r="V6">
        <v>123687.64</v>
      </c>
      <c r="W6">
        <v>0</v>
      </c>
      <c r="X6">
        <v>123687.64</v>
      </c>
      <c r="Y6">
        <v>0</v>
      </c>
    </row>
    <row r="7" spans="1:25" x14ac:dyDescent="0.25">
      <c r="A7" s="1" t="s">
        <v>25</v>
      </c>
      <c r="B7" s="1" t="s">
        <v>26</v>
      </c>
      <c r="C7" s="1" t="s">
        <v>27</v>
      </c>
      <c r="D7">
        <v>5.0000000000000001E-301</v>
      </c>
      <c r="E7">
        <v>5.0000000000000001E-301</v>
      </c>
      <c r="F7">
        <v>5.0000000000000001E-301</v>
      </c>
      <c r="G7">
        <v>6.5410858951508999E-9</v>
      </c>
      <c r="H7">
        <v>5.0000000000000001E-301</v>
      </c>
      <c r="I7">
        <v>0</v>
      </c>
      <c r="J7">
        <v>-6631269.79</v>
      </c>
      <c r="K7">
        <v>0</v>
      </c>
      <c r="L7">
        <v>15</v>
      </c>
      <c r="M7" s="1" t="s">
        <v>28</v>
      </c>
      <c r="N7">
        <v>122057</v>
      </c>
      <c r="O7" s="1" t="s">
        <v>29</v>
      </c>
      <c r="P7" s="1" t="s">
        <v>30</v>
      </c>
      <c r="Q7" s="1" t="s">
        <v>31</v>
      </c>
      <c r="R7" s="1"/>
      <c r="S7" s="1"/>
      <c r="T7" s="1" t="s">
        <v>37</v>
      </c>
      <c r="U7" s="1" t="s">
        <v>733</v>
      </c>
      <c r="V7">
        <v>7242.99</v>
      </c>
      <c r="W7">
        <v>0</v>
      </c>
      <c r="X7">
        <v>7242.99</v>
      </c>
      <c r="Y7">
        <v>0</v>
      </c>
    </row>
    <row r="8" spans="1:25" x14ac:dyDescent="0.25">
      <c r="A8" s="1" t="s">
        <v>25</v>
      </c>
      <c r="B8" s="1" t="s">
        <v>26</v>
      </c>
      <c r="C8" s="1" t="s">
        <v>27</v>
      </c>
      <c r="D8">
        <v>5.0000000000000001E-301</v>
      </c>
      <c r="E8">
        <v>5.0000000000000001E-301</v>
      </c>
      <c r="F8">
        <v>5.0000000000000001E-301</v>
      </c>
      <c r="G8">
        <v>6.5410858951508999E-9</v>
      </c>
      <c r="H8">
        <v>5.0000000000000001E-301</v>
      </c>
      <c r="I8">
        <v>0</v>
      </c>
      <c r="J8">
        <v>-6631269.79</v>
      </c>
      <c r="K8">
        <v>0</v>
      </c>
      <c r="L8">
        <v>15</v>
      </c>
      <c r="M8" s="1" t="s">
        <v>28</v>
      </c>
      <c r="N8">
        <v>122057</v>
      </c>
      <c r="O8" s="1" t="s">
        <v>29</v>
      </c>
      <c r="P8" s="1" t="s">
        <v>30</v>
      </c>
      <c r="Q8" s="1" t="s">
        <v>31</v>
      </c>
      <c r="R8" s="1"/>
      <c r="S8" s="1"/>
      <c r="T8" s="1" t="s">
        <v>38</v>
      </c>
      <c r="U8" s="1" t="s">
        <v>734</v>
      </c>
      <c r="V8">
        <v>0</v>
      </c>
      <c r="W8">
        <v>77000</v>
      </c>
      <c r="X8">
        <v>-77000</v>
      </c>
      <c r="Y8">
        <v>0</v>
      </c>
    </row>
    <row r="9" spans="1:25" x14ac:dyDescent="0.25">
      <c r="A9" s="1" t="s">
        <v>25</v>
      </c>
      <c r="B9" s="1" t="s">
        <v>26</v>
      </c>
      <c r="C9" s="1" t="s">
        <v>27</v>
      </c>
      <c r="D9">
        <v>5.0000000000000001E-301</v>
      </c>
      <c r="E9">
        <v>5.0000000000000001E-301</v>
      </c>
      <c r="F9">
        <v>5.0000000000000001E-301</v>
      </c>
      <c r="G9">
        <v>6.5410858951508999E-9</v>
      </c>
      <c r="H9">
        <v>5.0000000000000001E-301</v>
      </c>
      <c r="I9">
        <v>0</v>
      </c>
      <c r="J9">
        <v>-6631269.79</v>
      </c>
      <c r="K9">
        <v>0</v>
      </c>
      <c r="L9">
        <v>15</v>
      </c>
      <c r="M9" s="1" t="s">
        <v>28</v>
      </c>
      <c r="N9">
        <v>122057</v>
      </c>
      <c r="O9" s="1" t="s">
        <v>29</v>
      </c>
      <c r="P9" s="1" t="s">
        <v>30</v>
      </c>
      <c r="Q9" s="1" t="s">
        <v>31</v>
      </c>
      <c r="R9" s="1"/>
      <c r="S9" s="1"/>
      <c r="T9" s="1" t="s">
        <v>39</v>
      </c>
      <c r="U9" s="1" t="s">
        <v>735</v>
      </c>
      <c r="V9">
        <v>200000</v>
      </c>
      <c r="W9">
        <v>1250000</v>
      </c>
      <c r="X9">
        <v>-1050000</v>
      </c>
      <c r="Y9">
        <v>0</v>
      </c>
    </row>
    <row r="10" spans="1:25" x14ac:dyDescent="0.25">
      <c r="A10" s="1" t="s">
        <v>25</v>
      </c>
      <c r="B10" s="1" t="s">
        <v>26</v>
      </c>
      <c r="C10" s="1" t="s">
        <v>27</v>
      </c>
      <c r="D10">
        <v>5.0000000000000001E-301</v>
      </c>
      <c r="E10">
        <v>5.0000000000000001E-301</v>
      </c>
      <c r="F10">
        <v>5.0000000000000001E-301</v>
      </c>
      <c r="G10">
        <v>6.5410858951508999E-9</v>
      </c>
      <c r="H10">
        <v>5.0000000000000001E-301</v>
      </c>
      <c r="I10">
        <v>0</v>
      </c>
      <c r="J10">
        <v>-6631269.79</v>
      </c>
      <c r="K10">
        <v>0</v>
      </c>
      <c r="L10">
        <v>15</v>
      </c>
      <c r="M10" s="1" t="s">
        <v>28</v>
      </c>
      <c r="N10">
        <v>122057</v>
      </c>
      <c r="O10" s="1" t="s">
        <v>29</v>
      </c>
      <c r="P10" s="1" t="s">
        <v>30</v>
      </c>
      <c r="Q10" s="1" t="s">
        <v>31</v>
      </c>
      <c r="R10" s="1"/>
      <c r="S10" s="1"/>
      <c r="T10" s="1" t="s">
        <v>40</v>
      </c>
      <c r="U10" s="1" t="s">
        <v>736</v>
      </c>
      <c r="V10">
        <v>200000</v>
      </c>
      <c r="W10">
        <v>1250000</v>
      </c>
      <c r="X10">
        <v>-1050000</v>
      </c>
      <c r="Y10">
        <v>0</v>
      </c>
    </row>
    <row r="11" spans="1:25" x14ac:dyDescent="0.25">
      <c r="A11" s="1" t="s">
        <v>25</v>
      </c>
      <c r="B11" s="1" t="s">
        <v>26</v>
      </c>
      <c r="C11" s="1" t="s">
        <v>27</v>
      </c>
      <c r="D11">
        <v>5.0000000000000001E-301</v>
      </c>
      <c r="E11">
        <v>5.0000000000000001E-301</v>
      </c>
      <c r="F11">
        <v>5.0000000000000001E-301</v>
      </c>
      <c r="G11">
        <v>6.5410858951508999E-9</v>
      </c>
      <c r="H11">
        <v>5.0000000000000001E-301</v>
      </c>
      <c r="I11">
        <v>0</v>
      </c>
      <c r="J11">
        <v>-6631269.79</v>
      </c>
      <c r="K11">
        <v>0</v>
      </c>
      <c r="L11">
        <v>15</v>
      </c>
      <c r="M11" s="1" t="s">
        <v>28</v>
      </c>
      <c r="N11">
        <v>122057</v>
      </c>
      <c r="O11" s="1" t="s">
        <v>29</v>
      </c>
      <c r="P11" s="1" t="s">
        <v>30</v>
      </c>
      <c r="Q11" s="1" t="s">
        <v>31</v>
      </c>
      <c r="R11" s="1"/>
      <c r="S11" s="1"/>
      <c r="T11" s="1" t="s">
        <v>41</v>
      </c>
      <c r="U11" s="1" t="s">
        <v>737</v>
      </c>
      <c r="V11">
        <v>0</v>
      </c>
      <c r="W11">
        <v>34870.65</v>
      </c>
      <c r="X11">
        <v>-34870.65</v>
      </c>
      <c r="Y11">
        <v>0</v>
      </c>
    </row>
    <row r="12" spans="1:25" x14ac:dyDescent="0.25">
      <c r="A12" s="1" t="s">
        <v>25</v>
      </c>
      <c r="B12" s="1" t="s">
        <v>26</v>
      </c>
      <c r="C12" s="1" t="s">
        <v>27</v>
      </c>
      <c r="D12">
        <v>5.0000000000000001E-301</v>
      </c>
      <c r="E12">
        <v>5.0000000000000001E-301</v>
      </c>
      <c r="F12">
        <v>5.0000000000000001E-301</v>
      </c>
      <c r="G12">
        <v>6.5410858951508999E-9</v>
      </c>
      <c r="H12">
        <v>5.0000000000000001E-301</v>
      </c>
      <c r="I12">
        <v>0</v>
      </c>
      <c r="J12">
        <v>-6631269.79</v>
      </c>
      <c r="K12">
        <v>0</v>
      </c>
      <c r="L12">
        <v>15</v>
      </c>
      <c r="M12" s="1" t="s">
        <v>28</v>
      </c>
      <c r="N12">
        <v>122057</v>
      </c>
      <c r="O12" s="1" t="s">
        <v>29</v>
      </c>
      <c r="P12" s="1" t="s">
        <v>30</v>
      </c>
      <c r="Q12" s="1" t="s">
        <v>31</v>
      </c>
      <c r="R12" s="1"/>
      <c r="S12" s="1"/>
      <c r="T12" s="1" t="s">
        <v>42</v>
      </c>
      <c r="U12" s="1" t="s">
        <v>738</v>
      </c>
      <c r="V12">
        <v>0</v>
      </c>
      <c r="W12">
        <v>1100</v>
      </c>
      <c r="X12">
        <v>-1100</v>
      </c>
      <c r="Y12">
        <v>0</v>
      </c>
    </row>
    <row r="13" spans="1:25" x14ac:dyDescent="0.25">
      <c r="A13" s="1" t="s">
        <v>25</v>
      </c>
      <c r="B13" s="1" t="s">
        <v>26</v>
      </c>
      <c r="C13" s="1" t="s">
        <v>27</v>
      </c>
      <c r="D13">
        <v>5.0000000000000001E-301</v>
      </c>
      <c r="E13">
        <v>5.0000000000000001E-301</v>
      </c>
      <c r="F13">
        <v>5.0000000000000001E-301</v>
      </c>
      <c r="G13">
        <v>6.5410858951508999E-9</v>
      </c>
      <c r="H13">
        <v>5.0000000000000001E-301</v>
      </c>
      <c r="I13">
        <v>0</v>
      </c>
      <c r="J13">
        <v>-6631269.79</v>
      </c>
      <c r="K13">
        <v>0</v>
      </c>
      <c r="L13">
        <v>15</v>
      </c>
      <c r="M13" s="1" t="s">
        <v>28</v>
      </c>
      <c r="N13">
        <v>122057</v>
      </c>
      <c r="O13" s="1" t="s">
        <v>29</v>
      </c>
      <c r="P13" s="1" t="s">
        <v>30</v>
      </c>
      <c r="Q13" s="1" t="s">
        <v>31</v>
      </c>
      <c r="R13" s="1"/>
      <c r="S13" s="1"/>
      <c r="T13" s="1" t="s">
        <v>43</v>
      </c>
      <c r="U13" s="1" t="s">
        <v>739</v>
      </c>
      <c r="V13">
        <v>0</v>
      </c>
      <c r="W13">
        <v>9000</v>
      </c>
      <c r="X13">
        <v>-9000</v>
      </c>
      <c r="Y13">
        <v>0</v>
      </c>
    </row>
    <row r="14" spans="1:25" x14ac:dyDescent="0.25">
      <c r="A14" s="1" t="s">
        <v>25</v>
      </c>
      <c r="B14" s="1" t="s">
        <v>26</v>
      </c>
      <c r="C14" s="1" t="s">
        <v>27</v>
      </c>
      <c r="D14">
        <v>5.0000000000000001E-301</v>
      </c>
      <c r="E14">
        <v>5.0000000000000001E-301</v>
      </c>
      <c r="F14">
        <v>5.0000000000000001E-301</v>
      </c>
      <c r="G14">
        <v>6.5410858951508999E-9</v>
      </c>
      <c r="H14">
        <v>5.0000000000000001E-301</v>
      </c>
      <c r="I14">
        <v>0</v>
      </c>
      <c r="J14">
        <v>-6631269.79</v>
      </c>
      <c r="K14">
        <v>0</v>
      </c>
      <c r="L14">
        <v>15</v>
      </c>
      <c r="M14" s="1" t="s">
        <v>28</v>
      </c>
      <c r="N14">
        <v>122057</v>
      </c>
      <c r="O14" s="1" t="s">
        <v>29</v>
      </c>
      <c r="P14" s="1" t="s">
        <v>30</v>
      </c>
      <c r="Q14" s="1" t="s">
        <v>31</v>
      </c>
      <c r="R14" s="1"/>
      <c r="S14" s="1"/>
      <c r="T14" s="1" t="s">
        <v>44</v>
      </c>
      <c r="U14" s="1" t="s">
        <v>740</v>
      </c>
      <c r="V14">
        <v>0</v>
      </c>
      <c r="W14">
        <v>4500</v>
      </c>
      <c r="X14">
        <v>-4500</v>
      </c>
      <c r="Y14">
        <v>0</v>
      </c>
    </row>
    <row r="15" spans="1:25" x14ac:dyDescent="0.25">
      <c r="A15" s="1" t="s">
        <v>25</v>
      </c>
      <c r="B15" s="1" t="s">
        <v>26</v>
      </c>
      <c r="C15" s="1" t="s">
        <v>27</v>
      </c>
      <c r="D15">
        <v>5.0000000000000001E-301</v>
      </c>
      <c r="E15">
        <v>5.0000000000000001E-301</v>
      </c>
      <c r="F15">
        <v>5.0000000000000001E-301</v>
      </c>
      <c r="G15">
        <v>6.5410858951508999E-9</v>
      </c>
      <c r="H15">
        <v>5.0000000000000001E-301</v>
      </c>
      <c r="I15">
        <v>0</v>
      </c>
      <c r="J15">
        <v>-6631269.79</v>
      </c>
      <c r="K15">
        <v>0</v>
      </c>
      <c r="L15">
        <v>15</v>
      </c>
      <c r="M15" s="1" t="s">
        <v>28</v>
      </c>
      <c r="N15">
        <v>122057</v>
      </c>
      <c r="O15" s="1" t="s">
        <v>29</v>
      </c>
      <c r="P15" s="1" t="s">
        <v>30</v>
      </c>
      <c r="Q15" s="1" t="s">
        <v>31</v>
      </c>
      <c r="R15" s="1"/>
      <c r="S15" s="1"/>
      <c r="T15" s="1" t="s">
        <v>45</v>
      </c>
      <c r="U15" s="1" t="s">
        <v>741</v>
      </c>
      <c r="V15">
        <v>0</v>
      </c>
      <c r="W15">
        <v>30475</v>
      </c>
      <c r="X15">
        <v>-30475</v>
      </c>
      <c r="Y15">
        <v>0</v>
      </c>
    </row>
    <row r="16" spans="1:25" x14ac:dyDescent="0.25">
      <c r="A16" s="1" t="s">
        <v>25</v>
      </c>
      <c r="B16" s="1" t="s">
        <v>26</v>
      </c>
      <c r="C16" s="1" t="s">
        <v>27</v>
      </c>
      <c r="D16">
        <v>5.0000000000000001E-301</v>
      </c>
      <c r="E16">
        <v>5.0000000000000001E-301</v>
      </c>
      <c r="F16">
        <v>5.0000000000000001E-301</v>
      </c>
      <c r="G16">
        <v>6.5410858951508999E-9</v>
      </c>
      <c r="H16">
        <v>5.0000000000000001E-301</v>
      </c>
      <c r="I16">
        <v>0</v>
      </c>
      <c r="J16">
        <v>-6631269.79</v>
      </c>
      <c r="K16">
        <v>0</v>
      </c>
      <c r="L16">
        <v>15</v>
      </c>
      <c r="M16" s="1" t="s">
        <v>28</v>
      </c>
      <c r="N16">
        <v>122057</v>
      </c>
      <c r="O16" s="1" t="s">
        <v>29</v>
      </c>
      <c r="P16" s="1" t="s">
        <v>30</v>
      </c>
      <c r="Q16" s="1" t="s">
        <v>31</v>
      </c>
      <c r="R16" s="1"/>
      <c r="S16" s="1"/>
      <c r="T16" s="1" t="s">
        <v>46</v>
      </c>
      <c r="U16" s="1" t="s">
        <v>742</v>
      </c>
      <c r="V16">
        <v>0</v>
      </c>
      <c r="W16">
        <v>600</v>
      </c>
      <c r="X16">
        <v>-600</v>
      </c>
      <c r="Y16">
        <v>0</v>
      </c>
    </row>
    <row r="17" spans="1:25" x14ac:dyDescent="0.25">
      <c r="A17" s="1" t="s">
        <v>25</v>
      </c>
      <c r="B17" s="1" t="s">
        <v>26</v>
      </c>
      <c r="C17" s="1" t="s">
        <v>27</v>
      </c>
      <c r="D17">
        <v>5.0000000000000001E-301</v>
      </c>
      <c r="E17">
        <v>5.0000000000000001E-301</v>
      </c>
      <c r="F17">
        <v>5.0000000000000001E-301</v>
      </c>
      <c r="G17">
        <v>6.5410858951508999E-9</v>
      </c>
      <c r="H17">
        <v>5.0000000000000001E-301</v>
      </c>
      <c r="I17">
        <v>0</v>
      </c>
      <c r="J17">
        <v>-6631269.79</v>
      </c>
      <c r="K17">
        <v>0</v>
      </c>
      <c r="L17">
        <v>15</v>
      </c>
      <c r="M17" s="1" t="s">
        <v>28</v>
      </c>
      <c r="N17">
        <v>122057</v>
      </c>
      <c r="O17" s="1" t="s">
        <v>29</v>
      </c>
      <c r="P17" s="1" t="s">
        <v>30</v>
      </c>
      <c r="Q17" s="1" t="s">
        <v>31</v>
      </c>
      <c r="R17" s="1"/>
      <c r="S17" s="1"/>
      <c r="T17" s="1" t="s">
        <v>47</v>
      </c>
      <c r="U17" s="1" t="s">
        <v>743</v>
      </c>
      <c r="V17">
        <v>7921.87</v>
      </c>
      <c r="W17">
        <v>14160.53</v>
      </c>
      <c r="X17">
        <v>-6238.66</v>
      </c>
      <c r="Y17">
        <v>0</v>
      </c>
    </row>
    <row r="18" spans="1:25" x14ac:dyDescent="0.25">
      <c r="A18" s="1" t="s">
        <v>25</v>
      </c>
      <c r="B18" s="1" t="s">
        <v>26</v>
      </c>
      <c r="C18" s="1" t="s">
        <v>27</v>
      </c>
      <c r="D18">
        <v>5.0000000000000001E-301</v>
      </c>
      <c r="E18">
        <v>5.0000000000000001E-301</v>
      </c>
      <c r="F18">
        <v>5.0000000000000001E-301</v>
      </c>
      <c r="G18">
        <v>6.5410858951508999E-9</v>
      </c>
      <c r="H18">
        <v>5.0000000000000001E-301</v>
      </c>
      <c r="I18">
        <v>0</v>
      </c>
      <c r="J18">
        <v>-6631269.79</v>
      </c>
      <c r="K18">
        <v>0</v>
      </c>
      <c r="L18">
        <v>15</v>
      </c>
      <c r="M18" s="1" t="s">
        <v>28</v>
      </c>
      <c r="N18">
        <v>122057</v>
      </c>
      <c r="O18" s="1" t="s">
        <v>29</v>
      </c>
      <c r="P18" s="1" t="s">
        <v>30</v>
      </c>
      <c r="Q18" s="1" t="s">
        <v>31</v>
      </c>
      <c r="R18" s="1"/>
      <c r="S18" s="1"/>
      <c r="T18" s="1" t="s">
        <v>48</v>
      </c>
      <c r="U18" s="1" t="s">
        <v>744</v>
      </c>
      <c r="V18">
        <v>4176.38</v>
      </c>
      <c r="W18">
        <v>0</v>
      </c>
      <c r="X18">
        <v>4176.38</v>
      </c>
      <c r="Y18">
        <v>0</v>
      </c>
    </row>
    <row r="19" spans="1:25" x14ac:dyDescent="0.25">
      <c r="A19" s="1" t="s">
        <v>25</v>
      </c>
      <c r="B19" s="1" t="s">
        <v>26</v>
      </c>
      <c r="C19" s="1" t="s">
        <v>27</v>
      </c>
      <c r="D19">
        <v>5.0000000000000001E-301</v>
      </c>
      <c r="E19">
        <v>5.0000000000000001E-301</v>
      </c>
      <c r="F19">
        <v>5.0000000000000001E-301</v>
      </c>
      <c r="G19">
        <v>6.5410858951508999E-9</v>
      </c>
      <c r="H19">
        <v>5.0000000000000001E-301</v>
      </c>
      <c r="I19">
        <v>0</v>
      </c>
      <c r="J19">
        <v>-6631269.79</v>
      </c>
      <c r="K19">
        <v>0</v>
      </c>
      <c r="L19">
        <v>15</v>
      </c>
      <c r="M19" s="1" t="s">
        <v>28</v>
      </c>
      <c r="N19">
        <v>122057</v>
      </c>
      <c r="O19" s="1" t="s">
        <v>29</v>
      </c>
      <c r="P19" s="1" t="s">
        <v>30</v>
      </c>
      <c r="Q19" s="1" t="s">
        <v>31</v>
      </c>
      <c r="R19" s="1"/>
      <c r="S19" s="1"/>
      <c r="T19" s="1" t="s">
        <v>49</v>
      </c>
      <c r="U19" s="1" t="s">
        <v>745</v>
      </c>
      <c r="V19">
        <v>16461.18</v>
      </c>
      <c r="W19">
        <v>0</v>
      </c>
      <c r="X19">
        <v>16461.18</v>
      </c>
      <c r="Y19">
        <v>0</v>
      </c>
    </row>
    <row r="20" spans="1:25" x14ac:dyDescent="0.25">
      <c r="A20" s="1" t="s">
        <v>25</v>
      </c>
      <c r="B20" s="1" t="s">
        <v>26</v>
      </c>
      <c r="C20" s="1" t="s">
        <v>27</v>
      </c>
      <c r="D20">
        <v>5.0000000000000001E-301</v>
      </c>
      <c r="E20">
        <v>5.0000000000000001E-301</v>
      </c>
      <c r="F20">
        <v>5.0000000000000001E-301</v>
      </c>
      <c r="G20">
        <v>6.5410858951508999E-9</v>
      </c>
      <c r="H20">
        <v>5.0000000000000001E-301</v>
      </c>
      <c r="I20">
        <v>0</v>
      </c>
      <c r="J20">
        <v>-6631269.79</v>
      </c>
      <c r="K20">
        <v>0</v>
      </c>
      <c r="L20">
        <v>15</v>
      </c>
      <c r="M20" s="1" t="s">
        <v>28</v>
      </c>
      <c r="N20">
        <v>122057</v>
      </c>
      <c r="O20" s="1" t="s">
        <v>29</v>
      </c>
      <c r="P20" s="1" t="s">
        <v>30</v>
      </c>
      <c r="Q20" s="1" t="s">
        <v>31</v>
      </c>
      <c r="R20" s="1"/>
      <c r="S20" s="1"/>
      <c r="T20" s="1" t="s">
        <v>50</v>
      </c>
      <c r="U20" s="1" t="s">
        <v>746</v>
      </c>
      <c r="V20">
        <v>82699.33</v>
      </c>
      <c r="W20">
        <v>0</v>
      </c>
      <c r="X20">
        <v>82699.33</v>
      </c>
      <c r="Y20">
        <v>0</v>
      </c>
    </row>
    <row r="21" spans="1:25" x14ac:dyDescent="0.25">
      <c r="A21" s="1" t="s">
        <v>25</v>
      </c>
      <c r="B21" s="1" t="s">
        <v>26</v>
      </c>
      <c r="C21" s="1" t="s">
        <v>27</v>
      </c>
      <c r="D21">
        <v>5.0000000000000001E-301</v>
      </c>
      <c r="E21">
        <v>5.0000000000000001E-301</v>
      </c>
      <c r="F21">
        <v>5.0000000000000001E-301</v>
      </c>
      <c r="G21">
        <v>6.5410858951508999E-9</v>
      </c>
      <c r="H21">
        <v>5.0000000000000001E-301</v>
      </c>
      <c r="I21">
        <v>0</v>
      </c>
      <c r="J21">
        <v>-6631269.79</v>
      </c>
      <c r="K21">
        <v>0</v>
      </c>
      <c r="L21">
        <v>15</v>
      </c>
      <c r="M21" s="1" t="s">
        <v>28</v>
      </c>
      <c r="N21">
        <v>122057</v>
      </c>
      <c r="O21" s="1" t="s">
        <v>29</v>
      </c>
      <c r="P21" s="1" t="s">
        <v>30</v>
      </c>
      <c r="Q21" s="1" t="s">
        <v>31</v>
      </c>
      <c r="R21" s="1"/>
      <c r="S21" s="1"/>
      <c r="T21" s="1" t="s">
        <v>51</v>
      </c>
      <c r="U21" s="1" t="s">
        <v>747</v>
      </c>
      <c r="V21">
        <v>45394.65</v>
      </c>
      <c r="W21">
        <v>0</v>
      </c>
      <c r="X21">
        <v>45394.65</v>
      </c>
      <c r="Y21">
        <v>0</v>
      </c>
    </row>
    <row r="22" spans="1:25" x14ac:dyDescent="0.25">
      <c r="A22" s="1" t="s">
        <v>25</v>
      </c>
      <c r="B22" s="1" t="s">
        <v>26</v>
      </c>
      <c r="C22" s="1" t="s">
        <v>27</v>
      </c>
      <c r="D22">
        <v>5.0000000000000001E-301</v>
      </c>
      <c r="E22">
        <v>5.0000000000000001E-301</v>
      </c>
      <c r="F22">
        <v>5.0000000000000001E-301</v>
      </c>
      <c r="G22">
        <v>6.5410858951508999E-9</v>
      </c>
      <c r="H22">
        <v>5.0000000000000001E-301</v>
      </c>
      <c r="I22">
        <v>0</v>
      </c>
      <c r="J22">
        <v>-6631269.79</v>
      </c>
      <c r="K22">
        <v>0</v>
      </c>
      <c r="L22">
        <v>15</v>
      </c>
      <c r="M22" s="1" t="s">
        <v>28</v>
      </c>
      <c r="N22">
        <v>122057</v>
      </c>
      <c r="O22" s="1" t="s">
        <v>29</v>
      </c>
      <c r="P22" s="1" t="s">
        <v>30</v>
      </c>
      <c r="Q22" s="1" t="s">
        <v>31</v>
      </c>
      <c r="R22" s="1"/>
      <c r="S22" s="1"/>
      <c r="T22" s="1" t="s">
        <v>52</v>
      </c>
      <c r="U22" s="1" t="s">
        <v>748</v>
      </c>
      <c r="V22">
        <v>161479.71</v>
      </c>
      <c r="W22">
        <v>0</v>
      </c>
      <c r="X22">
        <v>161479.71</v>
      </c>
      <c r="Y22">
        <v>0</v>
      </c>
    </row>
    <row r="23" spans="1:25" x14ac:dyDescent="0.25">
      <c r="A23" s="1" t="s">
        <v>25</v>
      </c>
      <c r="B23" s="1" t="s">
        <v>26</v>
      </c>
      <c r="C23" s="1" t="s">
        <v>27</v>
      </c>
      <c r="D23">
        <v>5.0000000000000001E-301</v>
      </c>
      <c r="E23">
        <v>5.0000000000000001E-301</v>
      </c>
      <c r="F23">
        <v>5.0000000000000001E-301</v>
      </c>
      <c r="G23">
        <v>6.5410858951508999E-9</v>
      </c>
      <c r="H23">
        <v>5.0000000000000001E-301</v>
      </c>
      <c r="I23">
        <v>0</v>
      </c>
      <c r="J23">
        <v>-6631269.79</v>
      </c>
      <c r="K23">
        <v>0</v>
      </c>
      <c r="L23">
        <v>15</v>
      </c>
      <c r="M23" s="1" t="s">
        <v>28</v>
      </c>
      <c r="N23">
        <v>122057</v>
      </c>
      <c r="O23" s="1" t="s">
        <v>29</v>
      </c>
      <c r="P23" s="1" t="s">
        <v>30</v>
      </c>
      <c r="Q23" s="1" t="s">
        <v>31</v>
      </c>
      <c r="R23" s="1"/>
      <c r="S23" s="1"/>
      <c r="T23" s="1" t="s">
        <v>53</v>
      </c>
      <c r="U23" s="1" t="s">
        <v>749</v>
      </c>
      <c r="V23">
        <v>9863.23</v>
      </c>
      <c r="W23">
        <v>0</v>
      </c>
      <c r="X23">
        <v>9863.23</v>
      </c>
      <c r="Y23">
        <v>0</v>
      </c>
    </row>
    <row r="24" spans="1:25" x14ac:dyDescent="0.25">
      <c r="A24" s="1" t="s">
        <v>25</v>
      </c>
      <c r="B24" s="1" t="s">
        <v>26</v>
      </c>
      <c r="C24" s="1" t="s">
        <v>27</v>
      </c>
      <c r="D24">
        <v>5.0000000000000001E-301</v>
      </c>
      <c r="E24">
        <v>5.0000000000000001E-301</v>
      </c>
      <c r="F24">
        <v>5.0000000000000001E-301</v>
      </c>
      <c r="G24">
        <v>6.5410858951508999E-9</v>
      </c>
      <c r="H24">
        <v>5.0000000000000001E-301</v>
      </c>
      <c r="I24">
        <v>0</v>
      </c>
      <c r="J24">
        <v>-6631269.79</v>
      </c>
      <c r="K24">
        <v>0</v>
      </c>
      <c r="L24">
        <v>15</v>
      </c>
      <c r="M24" s="1" t="s">
        <v>28</v>
      </c>
      <c r="N24">
        <v>122057</v>
      </c>
      <c r="O24" s="1" t="s">
        <v>29</v>
      </c>
      <c r="P24" s="1" t="s">
        <v>30</v>
      </c>
      <c r="Q24" s="1" t="s">
        <v>31</v>
      </c>
      <c r="R24" s="1"/>
      <c r="S24" s="1"/>
      <c r="T24" s="1" t="s">
        <v>54</v>
      </c>
      <c r="U24" s="1" t="s">
        <v>750</v>
      </c>
      <c r="V24">
        <v>8561.2900000000009</v>
      </c>
      <c r="W24">
        <v>0</v>
      </c>
      <c r="X24">
        <v>8561.2900000000009</v>
      </c>
      <c r="Y24">
        <v>0</v>
      </c>
    </row>
    <row r="25" spans="1:25" x14ac:dyDescent="0.25">
      <c r="A25" s="1" t="s">
        <v>25</v>
      </c>
      <c r="B25" s="1" t="s">
        <v>26</v>
      </c>
      <c r="C25" s="1" t="s">
        <v>27</v>
      </c>
      <c r="D25">
        <v>5.0000000000000001E-301</v>
      </c>
      <c r="E25">
        <v>5.0000000000000001E-301</v>
      </c>
      <c r="F25">
        <v>5.0000000000000001E-301</v>
      </c>
      <c r="G25">
        <v>6.5410858951508999E-9</v>
      </c>
      <c r="H25">
        <v>5.0000000000000001E-301</v>
      </c>
      <c r="I25">
        <v>0</v>
      </c>
      <c r="J25">
        <v>-6631269.79</v>
      </c>
      <c r="K25">
        <v>0</v>
      </c>
      <c r="L25">
        <v>15</v>
      </c>
      <c r="M25" s="1" t="s">
        <v>28</v>
      </c>
      <c r="N25">
        <v>122057</v>
      </c>
      <c r="O25" s="1" t="s">
        <v>29</v>
      </c>
      <c r="P25" s="1" t="s">
        <v>30</v>
      </c>
      <c r="Q25" s="1" t="s">
        <v>31</v>
      </c>
      <c r="R25" s="1"/>
      <c r="S25" s="1"/>
      <c r="T25" s="1" t="s">
        <v>55</v>
      </c>
      <c r="U25" s="1" t="s">
        <v>751</v>
      </c>
      <c r="V25">
        <v>7989.22</v>
      </c>
      <c r="W25">
        <v>0</v>
      </c>
      <c r="X25">
        <v>7989.22</v>
      </c>
      <c r="Y25">
        <v>0</v>
      </c>
    </row>
    <row r="26" spans="1:25" x14ac:dyDescent="0.25">
      <c r="A26" s="1" t="s">
        <v>25</v>
      </c>
      <c r="B26" s="1" t="s">
        <v>26</v>
      </c>
      <c r="C26" s="1" t="s">
        <v>27</v>
      </c>
      <c r="D26">
        <v>5.0000000000000001E-301</v>
      </c>
      <c r="E26">
        <v>5.0000000000000001E-301</v>
      </c>
      <c r="F26">
        <v>5.0000000000000001E-301</v>
      </c>
      <c r="G26">
        <v>6.5410858951508999E-9</v>
      </c>
      <c r="H26">
        <v>5.0000000000000001E-301</v>
      </c>
      <c r="I26">
        <v>0</v>
      </c>
      <c r="J26">
        <v>-6631269.79</v>
      </c>
      <c r="K26">
        <v>0</v>
      </c>
      <c r="L26">
        <v>15</v>
      </c>
      <c r="M26" s="1" t="s">
        <v>28</v>
      </c>
      <c r="N26">
        <v>122057</v>
      </c>
      <c r="O26" s="1" t="s">
        <v>29</v>
      </c>
      <c r="P26" s="1" t="s">
        <v>30</v>
      </c>
      <c r="Q26" s="1" t="s">
        <v>31</v>
      </c>
      <c r="R26" s="1"/>
      <c r="S26" s="1"/>
      <c r="T26" s="1" t="s">
        <v>56</v>
      </c>
      <c r="U26" s="1" t="s">
        <v>752</v>
      </c>
      <c r="V26">
        <v>986.32</v>
      </c>
      <c r="W26">
        <v>0</v>
      </c>
      <c r="X26">
        <v>986.32</v>
      </c>
      <c r="Y26">
        <v>0</v>
      </c>
    </row>
    <row r="27" spans="1:25" x14ac:dyDescent="0.25">
      <c r="A27" s="1" t="s">
        <v>25</v>
      </c>
      <c r="B27" s="1" t="s">
        <v>26</v>
      </c>
      <c r="C27" s="1" t="s">
        <v>27</v>
      </c>
      <c r="D27">
        <v>5.0000000000000001E-301</v>
      </c>
      <c r="E27">
        <v>5.0000000000000001E-301</v>
      </c>
      <c r="F27">
        <v>5.0000000000000001E-301</v>
      </c>
      <c r="G27">
        <v>6.5410858951508999E-9</v>
      </c>
      <c r="H27">
        <v>5.0000000000000001E-301</v>
      </c>
      <c r="I27">
        <v>0</v>
      </c>
      <c r="J27">
        <v>-6631269.79</v>
      </c>
      <c r="K27">
        <v>0</v>
      </c>
      <c r="L27">
        <v>15</v>
      </c>
      <c r="M27" s="1" t="s">
        <v>28</v>
      </c>
      <c r="N27">
        <v>122057</v>
      </c>
      <c r="O27" s="1" t="s">
        <v>29</v>
      </c>
      <c r="P27" s="1" t="s">
        <v>30</v>
      </c>
      <c r="Q27" s="1" t="s">
        <v>31</v>
      </c>
      <c r="R27" s="1"/>
      <c r="S27" s="1"/>
      <c r="T27" s="1" t="s">
        <v>57</v>
      </c>
      <c r="U27" s="1" t="s">
        <v>753</v>
      </c>
      <c r="V27">
        <v>3412.68</v>
      </c>
      <c r="W27">
        <v>0</v>
      </c>
      <c r="X27">
        <v>3412.68</v>
      </c>
      <c r="Y27">
        <v>0</v>
      </c>
    </row>
    <row r="28" spans="1:25" x14ac:dyDescent="0.25">
      <c r="A28" s="1" t="s">
        <v>25</v>
      </c>
      <c r="B28" s="1" t="s">
        <v>26</v>
      </c>
      <c r="C28" s="1" t="s">
        <v>27</v>
      </c>
      <c r="D28">
        <v>5.0000000000000001E-301</v>
      </c>
      <c r="E28">
        <v>5.0000000000000001E-301</v>
      </c>
      <c r="F28">
        <v>5.0000000000000001E-301</v>
      </c>
      <c r="G28">
        <v>6.5410858951508999E-9</v>
      </c>
      <c r="H28">
        <v>5.0000000000000001E-301</v>
      </c>
      <c r="I28">
        <v>0</v>
      </c>
      <c r="J28">
        <v>-6631269.79</v>
      </c>
      <c r="K28">
        <v>0</v>
      </c>
      <c r="L28">
        <v>15</v>
      </c>
      <c r="M28" s="1" t="s">
        <v>28</v>
      </c>
      <c r="N28">
        <v>122057</v>
      </c>
      <c r="O28" s="1" t="s">
        <v>29</v>
      </c>
      <c r="P28" s="1" t="s">
        <v>30</v>
      </c>
      <c r="Q28" s="1" t="s">
        <v>31</v>
      </c>
      <c r="R28" s="1"/>
      <c r="S28" s="1"/>
      <c r="T28" s="1" t="s">
        <v>58</v>
      </c>
      <c r="U28" s="1" t="s">
        <v>754</v>
      </c>
      <c r="V28">
        <v>4004.47</v>
      </c>
      <c r="W28">
        <v>0</v>
      </c>
      <c r="X28">
        <v>4004.47</v>
      </c>
      <c r="Y28">
        <v>0</v>
      </c>
    </row>
    <row r="29" spans="1:25" x14ac:dyDescent="0.25">
      <c r="A29" s="1" t="s">
        <v>25</v>
      </c>
      <c r="B29" s="1" t="s">
        <v>26</v>
      </c>
      <c r="C29" s="1" t="s">
        <v>27</v>
      </c>
      <c r="D29">
        <v>5.0000000000000001E-301</v>
      </c>
      <c r="E29">
        <v>5.0000000000000001E-301</v>
      </c>
      <c r="F29">
        <v>5.0000000000000001E-301</v>
      </c>
      <c r="G29">
        <v>6.5410858951508999E-9</v>
      </c>
      <c r="H29">
        <v>5.0000000000000001E-301</v>
      </c>
      <c r="I29">
        <v>0</v>
      </c>
      <c r="J29">
        <v>-6631269.79</v>
      </c>
      <c r="K29">
        <v>0</v>
      </c>
      <c r="L29">
        <v>15</v>
      </c>
      <c r="M29" s="1" t="s">
        <v>28</v>
      </c>
      <c r="N29">
        <v>122057</v>
      </c>
      <c r="O29" s="1" t="s">
        <v>29</v>
      </c>
      <c r="P29" s="1" t="s">
        <v>30</v>
      </c>
      <c r="Q29" s="1" t="s">
        <v>31</v>
      </c>
      <c r="R29" s="1"/>
      <c r="S29" s="1"/>
      <c r="T29" s="1" t="s">
        <v>59</v>
      </c>
      <c r="U29" s="1" t="s">
        <v>755</v>
      </c>
      <c r="V29">
        <v>794962.4</v>
      </c>
      <c r="W29">
        <v>0</v>
      </c>
      <c r="X29">
        <v>794962.4</v>
      </c>
      <c r="Y29">
        <v>0</v>
      </c>
    </row>
    <row r="30" spans="1:25" x14ac:dyDescent="0.25">
      <c r="A30" s="1" t="s">
        <v>25</v>
      </c>
      <c r="B30" s="1" t="s">
        <v>26</v>
      </c>
      <c r="C30" s="1" t="s">
        <v>27</v>
      </c>
      <c r="D30">
        <v>5.0000000000000001E-301</v>
      </c>
      <c r="E30">
        <v>5.0000000000000001E-301</v>
      </c>
      <c r="F30">
        <v>5.0000000000000001E-301</v>
      </c>
      <c r="G30">
        <v>6.5410858951508999E-9</v>
      </c>
      <c r="H30">
        <v>5.0000000000000001E-301</v>
      </c>
      <c r="I30">
        <v>0</v>
      </c>
      <c r="J30">
        <v>-6631269.79</v>
      </c>
      <c r="K30">
        <v>0</v>
      </c>
      <c r="L30">
        <v>15</v>
      </c>
      <c r="M30" s="1" t="s">
        <v>28</v>
      </c>
      <c r="N30">
        <v>122057</v>
      </c>
      <c r="O30" s="1" t="s">
        <v>29</v>
      </c>
      <c r="P30" s="1" t="s">
        <v>30</v>
      </c>
      <c r="Q30" s="1" t="s">
        <v>31</v>
      </c>
      <c r="R30" s="1"/>
      <c r="S30" s="1"/>
      <c r="T30" s="1" t="s">
        <v>60</v>
      </c>
      <c r="U30" s="1" t="s">
        <v>756</v>
      </c>
      <c r="V30">
        <v>10913.56</v>
      </c>
      <c r="W30">
        <v>1421.75</v>
      </c>
      <c r="X30">
        <v>9491.81</v>
      </c>
      <c r="Y30">
        <v>0</v>
      </c>
    </row>
    <row r="31" spans="1:25" x14ac:dyDescent="0.25">
      <c r="A31" s="1" t="s">
        <v>25</v>
      </c>
      <c r="B31" s="1" t="s">
        <v>26</v>
      </c>
      <c r="C31" s="1" t="s">
        <v>27</v>
      </c>
      <c r="D31">
        <v>5.0000000000000001E-301</v>
      </c>
      <c r="E31">
        <v>5.0000000000000001E-301</v>
      </c>
      <c r="F31">
        <v>5.0000000000000001E-301</v>
      </c>
      <c r="G31">
        <v>6.5410858951508999E-9</v>
      </c>
      <c r="H31">
        <v>5.0000000000000001E-301</v>
      </c>
      <c r="I31">
        <v>0</v>
      </c>
      <c r="J31">
        <v>-6631269.79</v>
      </c>
      <c r="K31">
        <v>0</v>
      </c>
      <c r="L31">
        <v>15</v>
      </c>
      <c r="M31" s="1" t="s">
        <v>28</v>
      </c>
      <c r="N31">
        <v>122057</v>
      </c>
      <c r="O31" s="1" t="s">
        <v>29</v>
      </c>
      <c r="P31" s="1" t="s">
        <v>30</v>
      </c>
      <c r="Q31" s="1" t="s">
        <v>31</v>
      </c>
      <c r="R31" s="1"/>
      <c r="S31" s="1"/>
      <c r="T31" s="1" t="s">
        <v>61</v>
      </c>
      <c r="U31" s="1" t="s">
        <v>757</v>
      </c>
      <c r="V31">
        <v>6667.09</v>
      </c>
      <c r="W31">
        <v>0</v>
      </c>
      <c r="X31">
        <v>6667.09</v>
      </c>
      <c r="Y31">
        <v>0</v>
      </c>
    </row>
    <row r="32" spans="1:25" x14ac:dyDescent="0.25">
      <c r="A32" s="1" t="s">
        <v>25</v>
      </c>
      <c r="B32" s="1" t="s">
        <v>26</v>
      </c>
      <c r="C32" s="1" t="s">
        <v>27</v>
      </c>
      <c r="D32">
        <v>5.0000000000000001E-301</v>
      </c>
      <c r="E32">
        <v>5.0000000000000001E-301</v>
      </c>
      <c r="F32">
        <v>5.0000000000000001E-301</v>
      </c>
      <c r="G32">
        <v>6.5410858951508999E-9</v>
      </c>
      <c r="H32">
        <v>5.0000000000000001E-301</v>
      </c>
      <c r="I32">
        <v>0</v>
      </c>
      <c r="J32">
        <v>-6631269.79</v>
      </c>
      <c r="K32">
        <v>0</v>
      </c>
      <c r="L32">
        <v>15</v>
      </c>
      <c r="M32" s="1" t="s">
        <v>28</v>
      </c>
      <c r="N32">
        <v>122057</v>
      </c>
      <c r="O32" s="1" t="s">
        <v>29</v>
      </c>
      <c r="P32" s="1" t="s">
        <v>30</v>
      </c>
      <c r="Q32" s="1" t="s">
        <v>31</v>
      </c>
      <c r="R32" s="1"/>
      <c r="S32" s="1"/>
      <c r="T32" s="1" t="s">
        <v>62</v>
      </c>
      <c r="U32" s="1" t="s">
        <v>758</v>
      </c>
      <c r="V32">
        <v>6727.99</v>
      </c>
      <c r="W32">
        <v>0</v>
      </c>
      <c r="X32">
        <v>6727.99</v>
      </c>
      <c r="Y32">
        <v>0</v>
      </c>
    </row>
    <row r="33" spans="1:25" x14ac:dyDescent="0.25">
      <c r="A33" s="1" t="s">
        <v>25</v>
      </c>
      <c r="B33" s="1" t="s">
        <v>26</v>
      </c>
      <c r="C33" s="1" t="s">
        <v>27</v>
      </c>
      <c r="D33">
        <v>5.0000000000000001E-301</v>
      </c>
      <c r="E33">
        <v>5.0000000000000001E-301</v>
      </c>
      <c r="F33">
        <v>5.0000000000000001E-301</v>
      </c>
      <c r="G33">
        <v>6.5410858951508999E-9</v>
      </c>
      <c r="H33">
        <v>5.0000000000000001E-301</v>
      </c>
      <c r="I33">
        <v>0</v>
      </c>
      <c r="J33">
        <v>-6631269.79</v>
      </c>
      <c r="K33">
        <v>0</v>
      </c>
      <c r="L33">
        <v>15</v>
      </c>
      <c r="M33" s="1" t="s">
        <v>28</v>
      </c>
      <c r="N33">
        <v>122057</v>
      </c>
      <c r="O33" s="1" t="s">
        <v>29</v>
      </c>
      <c r="P33" s="1" t="s">
        <v>30</v>
      </c>
      <c r="Q33" s="1" t="s">
        <v>31</v>
      </c>
      <c r="R33" s="1"/>
      <c r="S33" s="1"/>
      <c r="T33" s="1" t="s">
        <v>63</v>
      </c>
      <c r="U33" s="1" t="s">
        <v>759</v>
      </c>
      <c r="V33">
        <v>7601.08</v>
      </c>
      <c r="W33">
        <v>0</v>
      </c>
      <c r="X33">
        <v>7601.08</v>
      </c>
      <c r="Y33">
        <v>0</v>
      </c>
    </row>
    <row r="34" spans="1:25" x14ac:dyDescent="0.25">
      <c r="A34" s="1" t="s">
        <v>25</v>
      </c>
      <c r="B34" s="1" t="s">
        <v>26</v>
      </c>
      <c r="C34" s="1" t="s">
        <v>27</v>
      </c>
      <c r="D34">
        <v>5.0000000000000001E-301</v>
      </c>
      <c r="E34">
        <v>5.0000000000000001E-301</v>
      </c>
      <c r="F34">
        <v>5.0000000000000001E-301</v>
      </c>
      <c r="G34">
        <v>6.5410858951508999E-9</v>
      </c>
      <c r="H34">
        <v>5.0000000000000001E-301</v>
      </c>
      <c r="I34">
        <v>0</v>
      </c>
      <c r="J34">
        <v>-6631269.79</v>
      </c>
      <c r="K34">
        <v>0</v>
      </c>
      <c r="L34">
        <v>15</v>
      </c>
      <c r="M34" s="1" t="s">
        <v>28</v>
      </c>
      <c r="N34">
        <v>122057</v>
      </c>
      <c r="O34" s="1" t="s">
        <v>29</v>
      </c>
      <c r="P34" s="1" t="s">
        <v>30</v>
      </c>
      <c r="Q34" s="1" t="s">
        <v>31</v>
      </c>
      <c r="R34" s="1"/>
      <c r="S34" s="1"/>
      <c r="T34" s="1" t="s">
        <v>64</v>
      </c>
      <c r="U34" s="1" t="s">
        <v>760</v>
      </c>
      <c r="V34">
        <v>9180.25</v>
      </c>
      <c r="W34">
        <v>0</v>
      </c>
      <c r="X34">
        <v>9180.25</v>
      </c>
      <c r="Y34">
        <v>0</v>
      </c>
    </row>
    <row r="35" spans="1:25" x14ac:dyDescent="0.25">
      <c r="A35" s="1" t="s">
        <v>25</v>
      </c>
      <c r="B35" s="1" t="s">
        <v>26</v>
      </c>
      <c r="C35" s="1" t="s">
        <v>27</v>
      </c>
      <c r="D35">
        <v>5.0000000000000001E-301</v>
      </c>
      <c r="E35">
        <v>5.0000000000000001E-301</v>
      </c>
      <c r="F35">
        <v>5.0000000000000001E-301</v>
      </c>
      <c r="G35">
        <v>6.5410858951508999E-9</v>
      </c>
      <c r="H35">
        <v>5.0000000000000001E-301</v>
      </c>
      <c r="I35">
        <v>0</v>
      </c>
      <c r="J35">
        <v>-6631269.79</v>
      </c>
      <c r="K35">
        <v>0</v>
      </c>
      <c r="L35">
        <v>15</v>
      </c>
      <c r="M35" s="1" t="s">
        <v>28</v>
      </c>
      <c r="N35">
        <v>122057</v>
      </c>
      <c r="O35" s="1" t="s">
        <v>29</v>
      </c>
      <c r="P35" s="1" t="s">
        <v>30</v>
      </c>
      <c r="Q35" s="1" t="s">
        <v>31</v>
      </c>
      <c r="R35" s="1"/>
      <c r="S35" s="1"/>
      <c r="T35" s="1" t="s">
        <v>65</v>
      </c>
      <c r="U35" s="1" t="s">
        <v>761</v>
      </c>
      <c r="V35">
        <v>787665.78</v>
      </c>
      <c r="W35">
        <v>0</v>
      </c>
      <c r="X35">
        <v>787665.78</v>
      </c>
      <c r="Y35">
        <v>0</v>
      </c>
    </row>
    <row r="36" spans="1:25" x14ac:dyDescent="0.25">
      <c r="A36" s="1" t="s">
        <v>25</v>
      </c>
      <c r="B36" s="1" t="s">
        <v>26</v>
      </c>
      <c r="C36" s="1" t="s">
        <v>27</v>
      </c>
      <c r="D36">
        <v>5.0000000000000001E-301</v>
      </c>
      <c r="E36">
        <v>5.0000000000000001E-301</v>
      </c>
      <c r="F36">
        <v>5.0000000000000001E-301</v>
      </c>
      <c r="G36">
        <v>6.5410858951508999E-9</v>
      </c>
      <c r="H36">
        <v>5.0000000000000001E-301</v>
      </c>
      <c r="I36">
        <v>0</v>
      </c>
      <c r="J36">
        <v>-6631269.79</v>
      </c>
      <c r="K36">
        <v>0</v>
      </c>
      <c r="L36">
        <v>15</v>
      </c>
      <c r="M36" s="1" t="s">
        <v>28</v>
      </c>
      <c r="N36">
        <v>122057</v>
      </c>
      <c r="O36" s="1" t="s">
        <v>29</v>
      </c>
      <c r="P36" s="1" t="s">
        <v>30</v>
      </c>
      <c r="Q36" s="1" t="s">
        <v>31</v>
      </c>
      <c r="R36" s="1"/>
      <c r="S36" s="1"/>
      <c r="T36" s="1" t="s">
        <v>66</v>
      </c>
      <c r="U36" s="1" t="s">
        <v>762</v>
      </c>
      <c r="V36">
        <v>1332114.3400000001</v>
      </c>
      <c r="W36">
        <v>0</v>
      </c>
      <c r="X36">
        <v>1332114.3400000001</v>
      </c>
      <c r="Y36">
        <v>0</v>
      </c>
    </row>
    <row r="37" spans="1:25" x14ac:dyDescent="0.25">
      <c r="A37" s="1" t="s">
        <v>25</v>
      </c>
      <c r="B37" s="1" t="s">
        <v>26</v>
      </c>
      <c r="C37" s="1" t="s">
        <v>27</v>
      </c>
      <c r="D37">
        <v>5.0000000000000001E-301</v>
      </c>
      <c r="E37">
        <v>5.0000000000000001E-301</v>
      </c>
      <c r="F37">
        <v>5.0000000000000001E-301</v>
      </c>
      <c r="G37">
        <v>6.5410858951508999E-9</v>
      </c>
      <c r="H37">
        <v>5.0000000000000001E-301</v>
      </c>
      <c r="I37">
        <v>0</v>
      </c>
      <c r="J37">
        <v>-6631269.79</v>
      </c>
      <c r="K37">
        <v>0</v>
      </c>
      <c r="L37">
        <v>15</v>
      </c>
      <c r="M37" s="1" t="s">
        <v>28</v>
      </c>
      <c r="N37">
        <v>122057</v>
      </c>
      <c r="O37" s="1" t="s">
        <v>29</v>
      </c>
      <c r="P37" s="1" t="s">
        <v>30</v>
      </c>
      <c r="Q37" s="1" t="s">
        <v>31</v>
      </c>
      <c r="R37" s="1"/>
      <c r="S37" s="1"/>
      <c r="T37" s="1" t="s">
        <v>67</v>
      </c>
      <c r="U37" s="1" t="s">
        <v>763</v>
      </c>
      <c r="V37">
        <v>210603</v>
      </c>
      <c r="W37">
        <v>0</v>
      </c>
      <c r="X37">
        <v>210603</v>
      </c>
      <c r="Y37">
        <v>0</v>
      </c>
    </row>
    <row r="38" spans="1:25" x14ac:dyDescent="0.25">
      <c r="A38" s="1" t="s">
        <v>25</v>
      </c>
      <c r="B38" s="1" t="s">
        <v>26</v>
      </c>
      <c r="C38" s="1" t="s">
        <v>27</v>
      </c>
      <c r="D38">
        <v>5.0000000000000001E-301</v>
      </c>
      <c r="E38">
        <v>5.0000000000000001E-301</v>
      </c>
      <c r="F38">
        <v>5.0000000000000001E-301</v>
      </c>
      <c r="G38">
        <v>6.5410858951508999E-9</v>
      </c>
      <c r="H38">
        <v>5.0000000000000001E-301</v>
      </c>
      <c r="I38">
        <v>0</v>
      </c>
      <c r="J38">
        <v>-6631269.79</v>
      </c>
      <c r="K38">
        <v>0</v>
      </c>
      <c r="L38">
        <v>15</v>
      </c>
      <c r="M38" s="1" t="s">
        <v>28</v>
      </c>
      <c r="N38">
        <v>122057</v>
      </c>
      <c r="O38" s="1" t="s">
        <v>29</v>
      </c>
      <c r="P38" s="1" t="s">
        <v>30</v>
      </c>
      <c r="Q38" s="1" t="s">
        <v>31</v>
      </c>
      <c r="R38" s="1"/>
      <c r="S38" s="1"/>
      <c r="T38" s="1" t="s">
        <v>68</v>
      </c>
      <c r="U38" s="1" t="s">
        <v>764</v>
      </c>
      <c r="V38">
        <v>42292</v>
      </c>
      <c r="W38">
        <v>0</v>
      </c>
      <c r="X38">
        <v>42292</v>
      </c>
      <c r="Y38">
        <v>0</v>
      </c>
    </row>
    <row r="39" spans="1:25" x14ac:dyDescent="0.25">
      <c r="A39" s="1" t="s">
        <v>25</v>
      </c>
      <c r="B39" s="1" t="s">
        <v>26</v>
      </c>
      <c r="C39" s="1" t="s">
        <v>27</v>
      </c>
      <c r="D39">
        <v>5.0000000000000001E-301</v>
      </c>
      <c r="E39">
        <v>5.0000000000000001E-301</v>
      </c>
      <c r="F39">
        <v>5.0000000000000001E-301</v>
      </c>
      <c r="G39">
        <v>6.5410858951508999E-9</v>
      </c>
      <c r="H39">
        <v>5.0000000000000001E-301</v>
      </c>
      <c r="I39">
        <v>0</v>
      </c>
      <c r="J39">
        <v>-6631269.79</v>
      </c>
      <c r="K39">
        <v>0</v>
      </c>
      <c r="L39">
        <v>15</v>
      </c>
      <c r="M39" s="1" t="s">
        <v>28</v>
      </c>
      <c r="N39">
        <v>122057</v>
      </c>
      <c r="O39" s="1" t="s">
        <v>29</v>
      </c>
      <c r="P39" s="1" t="s">
        <v>30</v>
      </c>
      <c r="Q39" s="1" t="s">
        <v>31</v>
      </c>
      <c r="R39" s="1"/>
      <c r="S39" s="1"/>
      <c r="T39" s="1" t="s">
        <v>69</v>
      </c>
      <c r="U39" s="1" t="s">
        <v>765</v>
      </c>
      <c r="V39">
        <v>56363.4</v>
      </c>
      <c r="W39">
        <v>0</v>
      </c>
      <c r="X39">
        <v>56363.4</v>
      </c>
      <c r="Y39">
        <v>0</v>
      </c>
    </row>
    <row r="40" spans="1:25" x14ac:dyDescent="0.25">
      <c r="A40" s="1" t="s">
        <v>25</v>
      </c>
      <c r="B40" s="1" t="s">
        <v>26</v>
      </c>
      <c r="C40" s="1" t="s">
        <v>27</v>
      </c>
      <c r="D40">
        <v>5.0000000000000001E-301</v>
      </c>
      <c r="E40">
        <v>5.0000000000000001E-301</v>
      </c>
      <c r="F40">
        <v>5.0000000000000001E-301</v>
      </c>
      <c r="G40">
        <v>6.5410858951508999E-9</v>
      </c>
      <c r="H40">
        <v>5.0000000000000001E-301</v>
      </c>
      <c r="I40">
        <v>0</v>
      </c>
      <c r="J40">
        <v>-6631269.79</v>
      </c>
      <c r="K40">
        <v>0</v>
      </c>
      <c r="L40">
        <v>15</v>
      </c>
      <c r="M40" s="1" t="s">
        <v>28</v>
      </c>
      <c r="N40">
        <v>122057</v>
      </c>
      <c r="O40" s="1" t="s">
        <v>29</v>
      </c>
      <c r="P40" s="1" t="s">
        <v>30</v>
      </c>
      <c r="Q40" s="1" t="s">
        <v>31</v>
      </c>
      <c r="R40" s="1"/>
      <c r="S40" s="1"/>
      <c r="T40" s="1" t="s">
        <v>70</v>
      </c>
      <c r="U40" s="1" t="s">
        <v>766</v>
      </c>
      <c r="V40">
        <v>44427</v>
      </c>
      <c r="W40">
        <v>0</v>
      </c>
      <c r="X40">
        <v>44427</v>
      </c>
      <c r="Y40">
        <v>0</v>
      </c>
    </row>
    <row r="41" spans="1:25" x14ac:dyDescent="0.25">
      <c r="A41" s="1" t="s">
        <v>25</v>
      </c>
      <c r="B41" s="1" t="s">
        <v>26</v>
      </c>
      <c r="C41" s="1" t="s">
        <v>27</v>
      </c>
      <c r="D41">
        <v>5.0000000000000001E-301</v>
      </c>
      <c r="E41">
        <v>5.0000000000000001E-301</v>
      </c>
      <c r="F41">
        <v>5.0000000000000001E-301</v>
      </c>
      <c r="G41">
        <v>6.5410858951508999E-9</v>
      </c>
      <c r="H41">
        <v>5.0000000000000001E-301</v>
      </c>
      <c r="I41">
        <v>0</v>
      </c>
      <c r="J41">
        <v>-6631269.79</v>
      </c>
      <c r="K41">
        <v>0</v>
      </c>
      <c r="L41">
        <v>15</v>
      </c>
      <c r="M41" s="1" t="s">
        <v>28</v>
      </c>
      <c r="N41">
        <v>122057</v>
      </c>
      <c r="O41" s="1" t="s">
        <v>29</v>
      </c>
      <c r="P41" s="1" t="s">
        <v>30</v>
      </c>
      <c r="Q41" s="1" t="s">
        <v>31</v>
      </c>
      <c r="R41" s="1"/>
      <c r="S41" s="1"/>
      <c r="T41" s="1" t="s">
        <v>71</v>
      </c>
      <c r="U41" s="1" t="s">
        <v>767</v>
      </c>
      <c r="V41">
        <v>36257</v>
      </c>
      <c r="W41">
        <v>0</v>
      </c>
      <c r="X41">
        <v>36257</v>
      </c>
      <c r="Y41">
        <v>0</v>
      </c>
    </row>
    <row r="42" spans="1:25" x14ac:dyDescent="0.25">
      <c r="A42" s="1" t="s">
        <v>25</v>
      </c>
      <c r="B42" s="1" t="s">
        <v>26</v>
      </c>
      <c r="C42" s="1" t="s">
        <v>27</v>
      </c>
      <c r="D42">
        <v>5.0000000000000001E-301</v>
      </c>
      <c r="E42">
        <v>5.0000000000000001E-301</v>
      </c>
      <c r="F42">
        <v>5.0000000000000001E-301</v>
      </c>
      <c r="G42">
        <v>6.5410858951508999E-9</v>
      </c>
      <c r="H42">
        <v>5.0000000000000001E-301</v>
      </c>
      <c r="I42">
        <v>0</v>
      </c>
      <c r="J42">
        <v>-6631269.79</v>
      </c>
      <c r="K42">
        <v>0</v>
      </c>
      <c r="L42">
        <v>15</v>
      </c>
      <c r="M42" s="1" t="s">
        <v>28</v>
      </c>
      <c r="N42">
        <v>122057</v>
      </c>
      <c r="O42" s="1" t="s">
        <v>29</v>
      </c>
      <c r="P42" s="1" t="s">
        <v>30</v>
      </c>
      <c r="Q42" s="1" t="s">
        <v>31</v>
      </c>
      <c r="R42" s="1"/>
      <c r="S42" s="1"/>
      <c r="T42" s="1" t="s">
        <v>72</v>
      </c>
      <c r="U42" s="1" t="s">
        <v>768</v>
      </c>
      <c r="V42">
        <v>9825</v>
      </c>
      <c r="W42">
        <v>0</v>
      </c>
      <c r="X42">
        <v>9825</v>
      </c>
      <c r="Y42">
        <v>0</v>
      </c>
    </row>
    <row r="43" spans="1:25" x14ac:dyDescent="0.25">
      <c r="A43" s="1" t="s">
        <v>25</v>
      </c>
      <c r="B43" s="1" t="s">
        <v>26</v>
      </c>
      <c r="C43" s="1" t="s">
        <v>27</v>
      </c>
      <c r="D43">
        <v>5.0000000000000001E-301</v>
      </c>
      <c r="E43">
        <v>5.0000000000000001E-301</v>
      </c>
      <c r="F43">
        <v>5.0000000000000001E-301</v>
      </c>
      <c r="G43">
        <v>6.5410858951508999E-9</v>
      </c>
      <c r="H43">
        <v>5.0000000000000001E-301</v>
      </c>
      <c r="I43">
        <v>0</v>
      </c>
      <c r="J43">
        <v>-6631269.79</v>
      </c>
      <c r="K43">
        <v>0</v>
      </c>
      <c r="L43">
        <v>15</v>
      </c>
      <c r="M43" s="1" t="s">
        <v>28</v>
      </c>
      <c r="N43">
        <v>122057</v>
      </c>
      <c r="O43" s="1" t="s">
        <v>29</v>
      </c>
      <c r="P43" s="1" t="s">
        <v>30</v>
      </c>
      <c r="Q43" s="1" t="s">
        <v>31</v>
      </c>
      <c r="R43" s="1"/>
      <c r="S43" s="1"/>
      <c r="T43" s="1" t="s">
        <v>73</v>
      </c>
      <c r="U43" s="1" t="s">
        <v>769</v>
      </c>
      <c r="V43">
        <v>7049</v>
      </c>
      <c r="W43">
        <v>0</v>
      </c>
      <c r="X43">
        <v>7049</v>
      </c>
      <c r="Y43">
        <v>0</v>
      </c>
    </row>
    <row r="44" spans="1:25" x14ac:dyDescent="0.25">
      <c r="A44" s="1" t="s">
        <v>25</v>
      </c>
      <c r="B44" s="1" t="s">
        <v>26</v>
      </c>
      <c r="C44" s="1" t="s">
        <v>27</v>
      </c>
      <c r="D44">
        <v>5.0000000000000001E-301</v>
      </c>
      <c r="E44">
        <v>5.0000000000000001E-301</v>
      </c>
      <c r="F44">
        <v>5.0000000000000001E-301</v>
      </c>
      <c r="G44">
        <v>6.5410858951508999E-9</v>
      </c>
      <c r="H44">
        <v>5.0000000000000001E-301</v>
      </c>
      <c r="I44">
        <v>0</v>
      </c>
      <c r="J44">
        <v>-6631269.79</v>
      </c>
      <c r="K44">
        <v>0</v>
      </c>
      <c r="L44">
        <v>15</v>
      </c>
      <c r="M44" s="1" t="s">
        <v>28</v>
      </c>
      <c r="N44">
        <v>122057</v>
      </c>
      <c r="O44" s="1" t="s">
        <v>29</v>
      </c>
      <c r="P44" s="1" t="s">
        <v>30</v>
      </c>
      <c r="Q44" s="1" t="s">
        <v>31</v>
      </c>
      <c r="R44" s="1"/>
      <c r="S44" s="1"/>
      <c r="T44" s="1" t="s">
        <v>74</v>
      </c>
      <c r="U44" s="1" t="s">
        <v>770</v>
      </c>
      <c r="V44">
        <v>78816</v>
      </c>
      <c r="W44">
        <v>0</v>
      </c>
      <c r="X44">
        <v>78816</v>
      </c>
      <c r="Y44">
        <v>0</v>
      </c>
    </row>
    <row r="45" spans="1:25" x14ac:dyDescent="0.25">
      <c r="A45" s="1" t="s">
        <v>25</v>
      </c>
      <c r="B45" s="1" t="s">
        <v>26</v>
      </c>
      <c r="C45" s="1" t="s">
        <v>27</v>
      </c>
      <c r="D45">
        <v>5.0000000000000001E-301</v>
      </c>
      <c r="E45">
        <v>5.0000000000000001E-301</v>
      </c>
      <c r="F45">
        <v>5.0000000000000001E-301</v>
      </c>
      <c r="G45">
        <v>6.5410858951508999E-9</v>
      </c>
      <c r="H45">
        <v>5.0000000000000001E-301</v>
      </c>
      <c r="I45">
        <v>0</v>
      </c>
      <c r="J45">
        <v>-6631269.79</v>
      </c>
      <c r="K45">
        <v>0</v>
      </c>
      <c r="L45">
        <v>15</v>
      </c>
      <c r="M45" s="1" t="s">
        <v>28</v>
      </c>
      <c r="N45">
        <v>122057</v>
      </c>
      <c r="O45" s="1" t="s">
        <v>29</v>
      </c>
      <c r="P45" s="1" t="s">
        <v>30</v>
      </c>
      <c r="Q45" s="1" t="s">
        <v>31</v>
      </c>
      <c r="R45" s="1"/>
      <c r="S45" s="1"/>
      <c r="T45" s="1" t="s">
        <v>75</v>
      </c>
      <c r="U45" s="1" t="s">
        <v>771</v>
      </c>
      <c r="V45">
        <v>45923</v>
      </c>
      <c r="W45">
        <v>0</v>
      </c>
      <c r="X45">
        <v>45923</v>
      </c>
      <c r="Y45">
        <v>0</v>
      </c>
    </row>
    <row r="46" spans="1:25" x14ac:dyDescent="0.25">
      <c r="A46" s="1" t="s">
        <v>25</v>
      </c>
      <c r="B46" s="1" t="s">
        <v>26</v>
      </c>
      <c r="C46" s="1" t="s">
        <v>27</v>
      </c>
      <c r="D46">
        <v>5.0000000000000001E-301</v>
      </c>
      <c r="E46">
        <v>5.0000000000000001E-301</v>
      </c>
      <c r="F46">
        <v>5.0000000000000001E-301</v>
      </c>
      <c r="G46">
        <v>6.5410858951508999E-9</v>
      </c>
      <c r="H46">
        <v>5.0000000000000001E-301</v>
      </c>
      <c r="I46">
        <v>0</v>
      </c>
      <c r="J46">
        <v>-6631269.79</v>
      </c>
      <c r="K46">
        <v>0</v>
      </c>
      <c r="L46">
        <v>15</v>
      </c>
      <c r="M46" s="1" t="s">
        <v>28</v>
      </c>
      <c r="N46">
        <v>122057</v>
      </c>
      <c r="O46" s="1" t="s">
        <v>29</v>
      </c>
      <c r="P46" s="1" t="s">
        <v>30</v>
      </c>
      <c r="Q46" s="1" t="s">
        <v>31</v>
      </c>
      <c r="R46" s="1"/>
      <c r="S46" s="1"/>
      <c r="T46" s="1" t="s">
        <v>76</v>
      </c>
      <c r="U46" s="1" t="s">
        <v>772</v>
      </c>
      <c r="V46">
        <v>56175</v>
      </c>
      <c r="W46">
        <v>0</v>
      </c>
      <c r="X46">
        <v>56175</v>
      </c>
      <c r="Y46">
        <v>0</v>
      </c>
    </row>
    <row r="47" spans="1:25" x14ac:dyDescent="0.25">
      <c r="A47" s="1" t="s">
        <v>25</v>
      </c>
      <c r="B47" s="1" t="s">
        <v>26</v>
      </c>
      <c r="C47" s="1" t="s">
        <v>27</v>
      </c>
      <c r="D47">
        <v>5.0000000000000001E-301</v>
      </c>
      <c r="E47">
        <v>5.0000000000000001E-301</v>
      </c>
      <c r="F47">
        <v>5.0000000000000001E-301</v>
      </c>
      <c r="G47">
        <v>6.5410858951508999E-9</v>
      </c>
      <c r="H47">
        <v>5.0000000000000001E-301</v>
      </c>
      <c r="I47">
        <v>0</v>
      </c>
      <c r="J47">
        <v>-6631269.79</v>
      </c>
      <c r="K47">
        <v>0</v>
      </c>
      <c r="L47">
        <v>15</v>
      </c>
      <c r="M47" s="1" t="s">
        <v>28</v>
      </c>
      <c r="N47">
        <v>122057</v>
      </c>
      <c r="O47" s="1" t="s">
        <v>29</v>
      </c>
      <c r="P47" s="1" t="s">
        <v>30</v>
      </c>
      <c r="Q47" s="1" t="s">
        <v>31</v>
      </c>
      <c r="R47" s="1"/>
      <c r="S47" s="1"/>
      <c r="T47" s="1" t="s">
        <v>77</v>
      </c>
      <c r="U47" s="1" t="s">
        <v>773</v>
      </c>
      <c r="V47">
        <v>43359</v>
      </c>
      <c r="W47">
        <v>0</v>
      </c>
      <c r="X47">
        <v>43359</v>
      </c>
      <c r="Y47">
        <v>0</v>
      </c>
    </row>
    <row r="48" spans="1:25" x14ac:dyDescent="0.25">
      <c r="A48" s="1" t="s">
        <v>25</v>
      </c>
      <c r="B48" s="1" t="s">
        <v>26</v>
      </c>
      <c r="C48" s="1" t="s">
        <v>27</v>
      </c>
      <c r="D48">
        <v>5.0000000000000001E-301</v>
      </c>
      <c r="E48">
        <v>5.0000000000000001E-301</v>
      </c>
      <c r="F48">
        <v>5.0000000000000001E-301</v>
      </c>
      <c r="G48">
        <v>6.5410858951508999E-9</v>
      </c>
      <c r="H48">
        <v>5.0000000000000001E-301</v>
      </c>
      <c r="I48">
        <v>0</v>
      </c>
      <c r="J48">
        <v>-6631269.79</v>
      </c>
      <c r="K48">
        <v>0</v>
      </c>
      <c r="L48">
        <v>15</v>
      </c>
      <c r="M48" s="1" t="s">
        <v>28</v>
      </c>
      <c r="N48">
        <v>122057</v>
      </c>
      <c r="O48" s="1" t="s">
        <v>29</v>
      </c>
      <c r="P48" s="1" t="s">
        <v>30</v>
      </c>
      <c r="Q48" s="1" t="s">
        <v>31</v>
      </c>
      <c r="R48" s="1"/>
      <c r="S48" s="1"/>
      <c r="T48" s="1" t="s">
        <v>78</v>
      </c>
      <c r="U48" s="1" t="s">
        <v>774</v>
      </c>
      <c r="V48">
        <v>251915.26</v>
      </c>
      <c r="W48">
        <v>0</v>
      </c>
      <c r="X48">
        <v>251915.26</v>
      </c>
      <c r="Y48">
        <v>0</v>
      </c>
    </row>
    <row r="49" spans="1:25" x14ac:dyDescent="0.25">
      <c r="A49" s="1" t="s">
        <v>25</v>
      </c>
      <c r="B49" s="1" t="s">
        <v>26</v>
      </c>
      <c r="C49" s="1" t="s">
        <v>27</v>
      </c>
      <c r="D49">
        <v>5.0000000000000001E-301</v>
      </c>
      <c r="E49">
        <v>5.0000000000000001E-301</v>
      </c>
      <c r="F49">
        <v>5.0000000000000001E-301</v>
      </c>
      <c r="G49">
        <v>6.5410858951508999E-9</v>
      </c>
      <c r="H49">
        <v>5.0000000000000001E-301</v>
      </c>
      <c r="I49">
        <v>0</v>
      </c>
      <c r="J49">
        <v>-6631269.79</v>
      </c>
      <c r="K49">
        <v>0</v>
      </c>
      <c r="L49">
        <v>15</v>
      </c>
      <c r="M49" s="1" t="s">
        <v>28</v>
      </c>
      <c r="N49">
        <v>122057</v>
      </c>
      <c r="O49" s="1" t="s">
        <v>29</v>
      </c>
      <c r="P49" s="1" t="s">
        <v>30</v>
      </c>
      <c r="Q49" s="1" t="s">
        <v>31</v>
      </c>
      <c r="R49" s="1"/>
      <c r="S49" s="1"/>
      <c r="T49" s="1" t="s">
        <v>79</v>
      </c>
      <c r="U49" s="1" t="s">
        <v>775</v>
      </c>
      <c r="V49">
        <v>17087</v>
      </c>
      <c r="W49">
        <v>0</v>
      </c>
      <c r="X49">
        <v>17087</v>
      </c>
      <c r="Y49">
        <v>0</v>
      </c>
    </row>
    <row r="50" spans="1:25" x14ac:dyDescent="0.25">
      <c r="A50" s="1" t="s">
        <v>25</v>
      </c>
      <c r="B50" s="1" t="s">
        <v>26</v>
      </c>
      <c r="C50" s="1" t="s">
        <v>27</v>
      </c>
      <c r="D50">
        <v>5.0000000000000001E-301</v>
      </c>
      <c r="E50">
        <v>5.0000000000000001E-301</v>
      </c>
      <c r="F50">
        <v>5.0000000000000001E-301</v>
      </c>
      <c r="G50">
        <v>6.5410858951508999E-9</v>
      </c>
      <c r="H50">
        <v>5.0000000000000001E-301</v>
      </c>
      <c r="I50">
        <v>0</v>
      </c>
      <c r="J50">
        <v>-6631269.79</v>
      </c>
      <c r="K50">
        <v>0</v>
      </c>
      <c r="L50">
        <v>15</v>
      </c>
      <c r="M50" s="1" t="s">
        <v>28</v>
      </c>
      <c r="N50">
        <v>122057</v>
      </c>
      <c r="O50" s="1" t="s">
        <v>29</v>
      </c>
      <c r="P50" s="1" t="s">
        <v>30</v>
      </c>
      <c r="Q50" s="1" t="s">
        <v>31</v>
      </c>
      <c r="R50" s="1"/>
      <c r="S50" s="1"/>
      <c r="T50" s="1" t="s">
        <v>80</v>
      </c>
      <c r="U50" s="1" t="s">
        <v>776</v>
      </c>
      <c r="V50">
        <v>53398</v>
      </c>
      <c r="W50">
        <v>0</v>
      </c>
      <c r="X50">
        <v>53398</v>
      </c>
      <c r="Y50">
        <v>0</v>
      </c>
    </row>
    <row r="51" spans="1:25" x14ac:dyDescent="0.25">
      <c r="A51" s="1" t="s">
        <v>25</v>
      </c>
      <c r="B51" s="1" t="s">
        <v>26</v>
      </c>
      <c r="C51" s="1" t="s">
        <v>27</v>
      </c>
      <c r="D51">
        <v>5.0000000000000001E-301</v>
      </c>
      <c r="E51">
        <v>5.0000000000000001E-301</v>
      </c>
      <c r="F51">
        <v>5.0000000000000001E-301</v>
      </c>
      <c r="G51">
        <v>6.5410858951508999E-9</v>
      </c>
      <c r="H51">
        <v>5.0000000000000001E-301</v>
      </c>
      <c r="I51">
        <v>0</v>
      </c>
      <c r="J51">
        <v>-6631269.79</v>
      </c>
      <c r="K51">
        <v>0</v>
      </c>
      <c r="L51">
        <v>15</v>
      </c>
      <c r="M51" s="1" t="s">
        <v>28</v>
      </c>
      <c r="N51">
        <v>122057</v>
      </c>
      <c r="O51" s="1" t="s">
        <v>29</v>
      </c>
      <c r="P51" s="1" t="s">
        <v>30</v>
      </c>
      <c r="Q51" s="1" t="s">
        <v>31</v>
      </c>
      <c r="R51" s="1"/>
      <c r="S51" s="1"/>
      <c r="T51" s="1" t="s">
        <v>81</v>
      </c>
      <c r="U51" s="1" t="s">
        <v>777</v>
      </c>
      <c r="V51">
        <v>686870.73</v>
      </c>
      <c r="W51">
        <v>0</v>
      </c>
      <c r="X51">
        <v>686870.73</v>
      </c>
      <c r="Y51">
        <v>0</v>
      </c>
    </row>
    <row r="52" spans="1:25" x14ac:dyDescent="0.25">
      <c r="A52" s="1" t="s">
        <v>25</v>
      </c>
      <c r="B52" s="1" t="s">
        <v>26</v>
      </c>
      <c r="C52" s="1" t="s">
        <v>27</v>
      </c>
      <c r="D52">
        <v>5.0000000000000001E-301</v>
      </c>
      <c r="E52">
        <v>5.0000000000000001E-301</v>
      </c>
      <c r="F52">
        <v>5.0000000000000001E-301</v>
      </c>
      <c r="G52">
        <v>6.5410858951508999E-9</v>
      </c>
      <c r="H52">
        <v>5.0000000000000001E-301</v>
      </c>
      <c r="I52">
        <v>0</v>
      </c>
      <c r="J52">
        <v>-6631269.79</v>
      </c>
      <c r="K52">
        <v>0</v>
      </c>
      <c r="L52">
        <v>15</v>
      </c>
      <c r="M52" s="1" t="s">
        <v>28</v>
      </c>
      <c r="N52">
        <v>122057</v>
      </c>
      <c r="O52" s="1" t="s">
        <v>29</v>
      </c>
      <c r="P52" s="1" t="s">
        <v>30</v>
      </c>
      <c r="Q52" s="1" t="s">
        <v>31</v>
      </c>
      <c r="R52" s="1"/>
      <c r="S52" s="1"/>
      <c r="T52" s="1" t="s">
        <v>82</v>
      </c>
      <c r="U52" s="1" t="s">
        <v>778</v>
      </c>
      <c r="V52">
        <v>87360</v>
      </c>
      <c r="W52">
        <v>0</v>
      </c>
      <c r="X52">
        <v>87360</v>
      </c>
      <c r="Y52">
        <v>0</v>
      </c>
    </row>
    <row r="53" spans="1:25" x14ac:dyDescent="0.25">
      <c r="A53" s="1" t="s">
        <v>25</v>
      </c>
      <c r="B53" s="1" t="s">
        <v>26</v>
      </c>
      <c r="C53" s="1" t="s">
        <v>27</v>
      </c>
      <c r="D53">
        <v>5.0000000000000001E-301</v>
      </c>
      <c r="E53">
        <v>5.0000000000000001E-301</v>
      </c>
      <c r="F53">
        <v>5.0000000000000001E-301</v>
      </c>
      <c r="G53">
        <v>6.5410858951508999E-9</v>
      </c>
      <c r="H53">
        <v>5.0000000000000001E-301</v>
      </c>
      <c r="I53">
        <v>0</v>
      </c>
      <c r="J53">
        <v>-6631269.79</v>
      </c>
      <c r="K53">
        <v>0</v>
      </c>
      <c r="L53">
        <v>15</v>
      </c>
      <c r="M53" s="1" t="s">
        <v>28</v>
      </c>
      <c r="N53">
        <v>122057</v>
      </c>
      <c r="O53" s="1" t="s">
        <v>29</v>
      </c>
      <c r="P53" s="1" t="s">
        <v>30</v>
      </c>
      <c r="Q53" s="1" t="s">
        <v>31</v>
      </c>
      <c r="R53" s="1"/>
      <c r="S53" s="1"/>
      <c r="T53" s="1" t="s">
        <v>83</v>
      </c>
      <c r="U53" s="1" t="s">
        <v>779</v>
      </c>
      <c r="V53">
        <v>3845</v>
      </c>
      <c r="W53">
        <v>0</v>
      </c>
      <c r="X53">
        <v>3845</v>
      </c>
      <c r="Y53">
        <v>0</v>
      </c>
    </row>
    <row r="54" spans="1:25" x14ac:dyDescent="0.25">
      <c r="A54" s="1" t="s">
        <v>25</v>
      </c>
      <c r="B54" s="1" t="s">
        <v>26</v>
      </c>
      <c r="C54" s="1" t="s">
        <v>27</v>
      </c>
      <c r="D54">
        <v>5.0000000000000001E-301</v>
      </c>
      <c r="E54">
        <v>5.0000000000000001E-301</v>
      </c>
      <c r="F54">
        <v>5.0000000000000001E-301</v>
      </c>
      <c r="G54">
        <v>6.5410858951508999E-9</v>
      </c>
      <c r="H54">
        <v>5.0000000000000001E-301</v>
      </c>
      <c r="I54">
        <v>0</v>
      </c>
      <c r="J54">
        <v>-6631269.79</v>
      </c>
      <c r="K54">
        <v>0</v>
      </c>
      <c r="L54">
        <v>15</v>
      </c>
      <c r="M54" s="1" t="s">
        <v>28</v>
      </c>
      <c r="N54">
        <v>122057</v>
      </c>
      <c r="O54" s="1" t="s">
        <v>29</v>
      </c>
      <c r="P54" s="1" t="s">
        <v>30</v>
      </c>
      <c r="Q54" s="1" t="s">
        <v>31</v>
      </c>
      <c r="R54" s="1"/>
      <c r="S54" s="1"/>
      <c r="T54" s="1" t="s">
        <v>84</v>
      </c>
      <c r="U54" s="1" t="s">
        <v>780</v>
      </c>
      <c r="V54">
        <v>294781.71000000002</v>
      </c>
      <c r="W54">
        <v>0</v>
      </c>
      <c r="X54">
        <v>294781.71000000002</v>
      </c>
      <c r="Y54">
        <v>0</v>
      </c>
    </row>
    <row r="55" spans="1:25" x14ac:dyDescent="0.25">
      <c r="A55" s="1" t="s">
        <v>25</v>
      </c>
      <c r="B55" s="1" t="s">
        <v>26</v>
      </c>
      <c r="C55" s="1" t="s">
        <v>27</v>
      </c>
      <c r="D55">
        <v>5.0000000000000001E-301</v>
      </c>
      <c r="E55">
        <v>5.0000000000000001E-301</v>
      </c>
      <c r="F55">
        <v>5.0000000000000001E-301</v>
      </c>
      <c r="G55">
        <v>6.5410858951508999E-9</v>
      </c>
      <c r="H55">
        <v>5.0000000000000001E-301</v>
      </c>
      <c r="I55">
        <v>0</v>
      </c>
      <c r="J55">
        <v>-6631269.79</v>
      </c>
      <c r="K55">
        <v>0</v>
      </c>
      <c r="L55">
        <v>15</v>
      </c>
      <c r="M55" s="1" t="s">
        <v>28</v>
      </c>
      <c r="N55">
        <v>122057</v>
      </c>
      <c r="O55" s="1" t="s">
        <v>29</v>
      </c>
      <c r="P55" s="1" t="s">
        <v>30</v>
      </c>
      <c r="Q55" s="1" t="s">
        <v>31</v>
      </c>
      <c r="R55" s="1"/>
      <c r="S55" s="1"/>
      <c r="T55" s="1" t="s">
        <v>85</v>
      </c>
      <c r="U55" s="1" t="s">
        <v>781</v>
      </c>
      <c r="V55">
        <v>253264.54</v>
      </c>
      <c r="W55">
        <v>0</v>
      </c>
      <c r="X55">
        <v>253264.54</v>
      </c>
      <c r="Y55">
        <v>0</v>
      </c>
    </row>
    <row r="56" spans="1:25" x14ac:dyDescent="0.25">
      <c r="A56" s="1" t="s">
        <v>25</v>
      </c>
      <c r="B56" s="1" t="s">
        <v>26</v>
      </c>
      <c r="C56" s="1" t="s">
        <v>27</v>
      </c>
      <c r="D56">
        <v>5.0000000000000001E-301</v>
      </c>
      <c r="E56">
        <v>5.0000000000000001E-301</v>
      </c>
      <c r="F56">
        <v>5.0000000000000001E-301</v>
      </c>
      <c r="G56">
        <v>6.5410858951508999E-9</v>
      </c>
      <c r="H56">
        <v>5.0000000000000001E-301</v>
      </c>
      <c r="I56">
        <v>0</v>
      </c>
      <c r="J56">
        <v>-6631269.79</v>
      </c>
      <c r="K56">
        <v>0</v>
      </c>
      <c r="L56">
        <v>15</v>
      </c>
      <c r="M56" s="1" t="s">
        <v>28</v>
      </c>
      <c r="N56">
        <v>122057</v>
      </c>
      <c r="O56" s="1" t="s">
        <v>29</v>
      </c>
      <c r="P56" s="1" t="s">
        <v>30</v>
      </c>
      <c r="Q56" s="1" t="s">
        <v>31</v>
      </c>
      <c r="R56" s="1"/>
      <c r="S56" s="1"/>
      <c r="T56" s="1" t="s">
        <v>86</v>
      </c>
      <c r="U56" s="1" t="s">
        <v>782</v>
      </c>
      <c r="V56">
        <v>76894</v>
      </c>
      <c r="W56">
        <v>0</v>
      </c>
      <c r="X56">
        <v>76894</v>
      </c>
      <c r="Y56">
        <v>0</v>
      </c>
    </row>
    <row r="57" spans="1:25" x14ac:dyDescent="0.25">
      <c r="A57" s="1" t="s">
        <v>25</v>
      </c>
      <c r="B57" s="1" t="s">
        <v>26</v>
      </c>
      <c r="C57" s="1" t="s">
        <v>27</v>
      </c>
      <c r="D57">
        <v>5.0000000000000001E-301</v>
      </c>
      <c r="E57">
        <v>5.0000000000000001E-301</v>
      </c>
      <c r="F57">
        <v>5.0000000000000001E-301</v>
      </c>
      <c r="G57">
        <v>6.5410858951508999E-9</v>
      </c>
      <c r="H57">
        <v>5.0000000000000001E-301</v>
      </c>
      <c r="I57">
        <v>0</v>
      </c>
      <c r="J57">
        <v>-6631269.79</v>
      </c>
      <c r="K57">
        <v>0</v>
      </c>
      <c r="L57">
        <v>15</v>
      </c>
      <c r="M57" s="1" t="s">
        <v>28</v>
      </c>
      <c r="N57">
        <v>122057</v>
      </c>
      <c r="O57" s="1" t="s">
        <v>29</v>
      </c>
      <c r="P57" s="1" t="s">
        <v>30</v>
      </c>
      <c r="Q57" s="1" t="s">
        <v>31</v>
      </c>
      <c r="R57" s="1"/>
      <c r="S57" s="1"/>
      <c r="T57" s="1" t="s">
        <v>87</v>
      </c>
      <c r="U57" s="1" t="s">
        <v>783</v>
      </c>
      <c r="V57">
        <v>218789.22</v>
      </c>
      <c r="W57">
        <v>0</v>
      </c>
      <c r="X57">
        <v>218789.22</v>
      </c>
      <c r="Y57">
        <v>0</v>
      </c>
    </row>
    <row r="58" spans="1:25" x14ac:dyDescent="0.25">
      <c r="A58" s="1" t="s">
        <v>25</v>
      </c>
      <c r="B58" s="1" t="s">
        <v>26</v>
      </c>
      <c r="C58" s="1" t="s">
        <v>27</v>
      </c>
      <c r="D58">
        <v>5.0000000000000001E-301</v>
      </c>
      <c r="E58">
        <v>5.0000000000000001E-301</v>
      </c>
      <c r="F58">
        <v>5.0000000000000001E-301</v>
      </c>
      <c r="G58">
        <v>6.5410858951508999E-9</v>
      </c>
      <c r="H58">
        <v>5.0000000000000001E-301</v>
      </c>
      <c r="I58">
        <v>0</v>
      </c>
      <c r="J58">
        <v>-6631269.79</v>
      </c>
      <c r="K58">
        <v>0</v>
      </c>
      <c r="L58">
        <v>15</v>
      </c>
      <c r="M58" s="1" t="s">
        <v>28</v>
      </c>
      <c r="N58">
        <v>122057</v>
      </c>
      <c r="O58" s="1" t="s">
        <v>29</v>
      </c>
      <c r="P58" s="1" t="s">
        <v>30</v>
      </c>
      <c r="Q58" s="1" t="s">
        <v>31</v>
      </c>
      <c r="R58" s="1"/>
      <c r="S58" s="1"/>
      <c r="T58" s="1" t="s">
        <v>88</v>
      </c>
      <c r="U58" s="1" t="s">
        <v>784</v>
      </c>
      <c r="V58">
        <v>29476</v>
      </c>
      <c r="W58">
        <v>0</v>
      </c>
      <c r="X58">
        <v>29476</v>
      </c>
      <c r="Y58">
        <v>0</v>
      </c>
    </row>
    <row r="59" spans="1:25" x14ac:dyDescent="0.25">
      <c r="A59" s="1" t="s">
        <v>25</v>
      </c>
      <c r="B59" s="1" t="s">
        <v>26</v>
      </c>
      <c r="C59" s="1" t="s">
        <v>27</v>
      </c>
      <c r="D59">
        <v>5.0000000000000001E-301</v>
      </c>
      <c r="E59">
        <v>5.0000000000000001E-301</v>
      </c>
      <c r="F59">
        <v>5.0000000000000001E-301</v>
      </c>
      <c r="G59">
        <v>6.5410858951508999E-9</v>
      </c>
      <c r="H59">
        <v>5.0000000000000001E-301</v>
      </c>
      <c r="I59">
        <v>0</v>
      </c>
      <c r="J59">
        <v>-6631269.79</v>
      </c>
      <c r="K59">
        <v>0</v>
      </c>
      <c r="L59">
        <v>15</v>
      </c>
      <c r="M59" s="1" t="s">
        <v>28</v>
      </c>
      <c r="N59">
        <v>122057</v>
      </c>
      <c r="O59" s="1" t="s">
        <v>29</v>
      </c>
      <c r="P59" s="1" t="s">
        <v>30</v>
      </c>
      <c r="Q59" s="1" t="s">
        <v>31</v>
      </c>
      <c r="R59" s="1"/>
      <c r="S59" s="1"/>
      <c r="T59" s="1" t="s">
        <v>89</v>
      </c>
      <c r="U59" s="1" t="s">
        <v>785</v>
      </c>
      <c r="V59">
        <v>14738</v>
      </c>
      <c r="W59">
        <v>0</v>
      </c>
      <c r="X59">
        <v>14738</v>
      </c>
      <c r="Y59">
        <v>0</v>
      </c>
    </row>
    <row r="60" spans="1:25" x14ac:dyDescent="0.25">
      <c r="A60" s="1" t="s">
        <v>25</v>
      </c>
      <c r="B60" s="1" t="s">
        <v>26</v>
      </c>
      <c r="C60" s="1" t="s">
        <v>27</v>
      </c>
      <c r="D60">
        <v>5.0000000000000001E-301</v>
      </c>
      <c r="E60">
        <v>5.0000000000000001E-301</v>
      </c>
      <c r="F60">
        <v>5.0000000000000001E-301</v>
      </c>
      <c r="G60">
        <v>6.5410858951508999E-9</v>
      </c>
      <c r="H60">
        <v>5.0000000000000001E-301</v>
      </c>
      <c r="I60">
        <v>0</v>
      </c>
      <c r="J60">
        <v>-6631269.79</v>
      </c>
      <c r="K60">
        <v>0</v>
      </c>
      <c r="L60">
        <v>15</v>
      </c>
      <c r="M60" s="1" t="s">
        <v>28</v>
      </c>
      <c r="N60">
        <v>122057</v>
      </c>
      <c r="O60" s="1" t="s">
        <v>29</v>
      </c>
      <c r="P60" s="1" t="s">
        <v>30</v>
      </c>
      <c r="Q60" s="1" t="s">
        <v>31</v>
      </c>
      <c r="R60" s="1"/>
      <c r="S60" s="1"/>
      <c r="T60" s="1" t="s">
        <v>90</v>
      </c>
      <c r="U60" s="1" t="s">
        <v>786</v>
      </c>
      <c r="V60">
        <v>3845</v>
      </c>
      <c r="W60">
        <v>0</v>
      </c>
      <c r="X60">
        <v>3845</v>
      </c>
      <c r="Y60">
        <v>0</v>
      </c>
    </row>
    <row r="61" spans="1:25" x14ac:dyDescent="0.25">
      <c r="A61" s="1" t="s">
        <v>25</v>
      </c>
      <c r="B61" s="1" t="s">
        <v>26</v>
      </c>
      <c r="C61" s="1" t="s">
        <v>27</v>
      </c>
      <c r="D61">
        <v>5.0000000000000001E-301</v>
      </c>
      <c r="E61">
        <v>5.0000000000000001E-301</v>
      </c>
      <c r="F61">
        <v>5.0000000000000001E-301</v>
      </c>
      <c r="G61">
        <v>6.5410858951508999E-9</v>
      </c>
      <c r="H61">
        <v>5.0000000000000001E-301</v>
      </c>
      <c r="I61">
        <v>0</v>
      </c>
      <c r="J61">
        <v>-6631269.79</v>
      </c>
      <c r="K61">
        <v>0</v>
      </c>
      <c r="L61">
        <v>15</v>
      </c>
      <c r="M61" s="1" t="s">
        <v>28</v>
      </c>
      <c r="N61">
        <v>122057</v>
      </c>
      <c r="O61" s="1" t="s">
        <v>29</v>
      </c>
      <c r="P61" s="1" t="s">
        <v>30</v>
      </c>
      <c r="Q61" s="1" t="s">
        <v>31</v>
      </c>
      <c r="R61" s="1"/>
      <c r="S61" s="1"/>
      <c r="T61" s="1" t="s">
        <v>91</v>
      </c>
      <c r="U61" s="1" t="s">
        <v>787</v>
      </c>
      <c r="V61">
        <v>10252</v>
      </c>
      <c r="W61">
        <v>0</v>
      </c>
      <c r="X61">
        <v>10252</v>
      </c>
      <c r="Y61">
        <v>0</v>
      </c>
    </row>
    <row r="62" spans="1:25" x14ac:dyDescent="0.25">
      <c r="A62" s="1" t="s">
        <v>25</v>
      </c>
      <c r="B62" s="1" t="s">
        <v>26</v>
      </c>
      <c r="C62" s="1" t="s">
        <v>27</v>
      </c>
      <c r="D62">
        <v>5.0000000000000001E-301</v>
      </c>
      <c r="E62">
        <v>5.0000000000000001E-301</v>
      </c>
      <c r="F62">
        <v>5.0000000000000001E-301</v>
      </c>
      <c r="G62">
        <v>6.5410858951508999E-9</v>
      </c>
      <c r="H62">
        <v>5.0000000000000001E-301</v>
      </c>
      <c r="I62">
        <v>0</v>
      </c>
      <c r="J62">
        <v>-6631269.79</v>
      </c>
      <c r="K62">
        <v>0</v>
      </c>
      <c r="L62">
        <v>15</v>
      </c>
      <c r="M62" s="1" t="s">
        <v>28</v>
      </c>
      <c r="N62">
        <v>122057</v>
      </c>
      <c r="O62" s="1" t="s">
        <v>29</v>
      </c>
      <c r="P62" s="1" t="s">
        <v>30</v>
      </c>
      <c r="Q62" s="1" t="s">
        <v>31</v>
      </c>
      <c r="R62" s="1"/>
      <c r="S62" s="1"/>
      <c r="T62" s="1" t="s">
        <v>92</v>
      </c>
      <c r="U62" s="1" t="s">
        <v>788</v>
      </c>
      <c r="V62">
        <v>36524</v>
      </c>
      <c r="W62">
        <v>0</v>
      </c>
      <c r="X62">
        <v>36524</v>
      </c>
      <c r="Y62">
        <v>0</v>
      </c>
    </row>
    <row r="63" spans="1:25" x14ac:dyDescent="0.25">
      <c r="A63" s="1" t="s">
        <v>25</v>
      </c>
      <c r="B63" s="1" t="s">
        <v>26</v>
      </c>
      <c r="C63" s="1" t="s">
        <v>27</v>
      </c>
      <c r="D63">
        <v>5.0000000000000001E-301</v>
      </c>
      <c r="E63">
        <v>5.0000000000000001E-301</v>
      </c>
      <c r="F63">
        <v>5.0000000000000001E-301</v>
      </c>
      <c r="G63">
        <v>6.5410858951508999E-9</v>
      </c>
      <c r="H63">
        <v>5.0000000000000001E-301</v>
      </c>
      <c r="I63">
        <v>0</v>
      </c>
      <c r="J63">
        <v>-6631269.79</v>
      </c>
      <c r="K63">
        <v>0</v>
      </c>
      <c r="L63">
        <v>15</v>
      </c>
      <c r="M63" s="1" t="s">
        <v>28</v>
      </c>
      <c r="N63">
        <v>122057</v>
      </c>
      <c r="O63" s="1" t="s">
        <v>29</v>
      </c>
      <c r="P63" s="1" t="s">
        <v>30</v>
      </c>
      <c r="Q63" s="1" t="s">
        <v>31</v>
      </c>
      <c r="R63" s="1"/>
      <c r="S63" s="1"/>
      <c r="T63" s="1" t="s">
        <v>93</v>
      </c>
      <c r="U63" s="1" t="s">
        <v>789</v>
      </c>
      <c r="V63">
        <v>87785</v>
      </c>
      <c r="W63">
        <v>0</v>
      </c>
      <c r="X63">
        <v>87785</v>
      </c>
      <c r="Y63">
        <v>0</v>
      </c>
    </row>
    <row r="64" spans="1:25" x14ac:dyDescent="0.25">
      <c r="A64" s="1" t="s">
        <v>25</v>
      </c>
      <c r="B64" s="1" t="s">
        <v>26</v>
      </c>
      <c r="C64" s="1" t="s">
        <v>27</v>
      </c>
      <c r="D64">
        <v>5.0000000000000001E-301</v>
      </c>
      <c r="E64">
        <v>5.0000000000000001E-301</v>
      </c>
      <c r="F64">
        <v>5.0000000000000001E-301</v>
      </c>
      <c r="G64">
        <v>6.5410858951508999E-9</v>
      </c>
      <c r="H64">
        <v>5.0000000000000001E-301</v>
      </c>
      <c r="I64">
        <v>0</v>
      </c>
      <c r="J64">
        <v>-6631269.79</v>
      </c>
      <c r="K64">
        <v>0</v>
      </c>
      <c r="L64">
        <v>15</v>
      </c>
      <c r="M64" s="1" t="s">
        <v>28</v>
      </c>
      <c r="N64">
        <v>122057</v>
      </c>
      <c r="O64" s="1" t="s">
        <v>29</v>
      </c>
      <c r="P64" s="1" t="s">
        <v>30</v>
      </c>
      <c r="Q64" s="1" t="s">
        <v>31</v>
      </c>
      <c r="R64" s="1"/>
      <c r="S64" s="1"/>
      <c r="T64" s="1" t="s">
        <v>94</v>
      </c>
      <c r="U64" s="1" t="s">
        <v>790</v>
      </c>
      <c r="V64">
        <v>2206637.7999999998</v>
      </c>
      <c r="W64">
        <v>0</v>
      </c>
      <c r="X64">
        <v>2206637.7999999998</v>
      </c>
      <c r="Y64">
        <v>0</v>
      </c>
    </row>
    <row r="65" spans="1:25" x14ac:dyDescent="0.25">
      <c r="A65" s="1" t="s">
        <v>25</v>
      </c>
      <c r="B65" s="1" t="s">
        <v>26</v>
      </c>
      <c r="C65" s="1" t="s">
        <v>27</v>
      </c>
      <c r="D65">
        <v>5.0000000000000001E-301</v>
      </c>
      <c r="E65">
        <v>5.0000000000000001E-301</v>
      </c>
      <c r="F65">
        <v>5.0000000000000001E-301</v>
      </c>
      <c r="G65">
        <v>6.5410858951508999E-9</v>
      </c>
      <c r="H65">
        <v>5.0000000000000001E-301</v>
      </c>
      <c r="I65">
        <v>0</v>
      </c>
      <c r="J65">
        <v>-6631269.79</v>
      </c>
      <c r="K65">
        <v>0</v>
      </c>
      <c r="L65">
        <v>15</v>
      </c>
      <c r="M65" s="1" t="s">
        <v>28</v>
      </c>
      <c r="N65">
        <v>122057</v>
      </c>
      <c r="O65" s="1" t="s">
        <v>29</v>
      </c>
      <c r="P65" s="1" t="s">
        <v>30</v>
      </c>
      <c r="Q65" s="1" t="s">
        <v>31</v>
      </c>
      <c r="R65" s="1"/>
      <c r="S65" s="1"/>
      <c r="T65" s="1" t="s">
        <v>95</v>
      </c>
      <c r="U65" s="1" t="s">
        <v>791</v>
      </c>
      <c r="V65">
        <v>34549.019999999997</v>
      </c>
      <c r="W65">
        <v>0</v>
      </c>
      <c r="X65">
        <v>34549.019999999997</v>
      </c>
      <c r="Y65">
        <v>0</v>
      </c>
    </row>
    <row r="66" spans="1:25" x14ac:dyDescent="0.25">
      <c r="A66" s="1" t="s">
        <v>25</v>
      </c>
      <c r="B66" s="1" t="s">
        <v>26</v>
      </c>
      <c r="C66" s="1" t="s">
        <v>27</v>
      </c>
      <c r="D66">
        <v>5.0000000000000001E-301</v>
      </c>
      <c r="E66">
        <v>5.0000000000000001E-301</v>
      </c>
      <c r="F66">
        <v>5.0000000000000001E-301</v>
      </c>
      <c r="G66">
        <v>6.5410858951508999E-9</v>
      </c>
      <c r="H66">
        <v>5.0000000000000001E-301</v>
      </c>
      <c r="I66">
        <v>0</v>
      </c>
      <c r="J66">
        <v>-6631269.79</v>
      </c>
      <c r="K66">
        <v>0</v>
      </c>
      <c r="L66">
        <v>15</v>
      </c>
      <c r="M66" s="1" t="s">
        <v>28</v>
      </c>
      <c r="N66">
        <v>122057</v>
      </c>
      <c r="O66" s="1" t="s">
        <v>29</v>
      </c>
      <c r="P66" s="1" t="s">
        <v>30</v>
      </c>
      <c r="Q66" s="1" t="s">
        <v>31</v>
      </c>
      <c r="R66" s="1"/>
      <c r="S66" s="1"/>
      <c r="T66" s="1" t="s">
        <v>96</v>
      </c>
      <c r="U66" s="1" t="s">
        <v>792</v>
      </c>
      <c r="V66">
        <v>15000</v>
      </c>
      <c r="W66">
        <v>0</v>
      </c>
      <c r="X66">
        <v>15000</v>
      </c>
      <c r="Y66">
        <v>0</v>
      </c>
    </row>
    <row r="67" spans="1:25" x14ac:dyDescent="0.25">
      <c r="A67" s="1" t="s">
        <v>25</v>
      </c>
      <c r="B67" s="1" t="s">
        <v>26</v>
      </c>
      <c r="C67" s="1" t="s">
        <v>27</v>
      </c>
      <c r="D67">
        <v>5.0000000000000001E-301</v>
      </c>
      <c r="E67">
        <v>5.0000000000000001E-301</v>
      </c>
      <c r="F67">
        <v>5.0000000000000001E-301</v>
      </c>
      <c r="G67">
        <v>6.5410858951508999E-9</v>
      </c>
      <c r="H67">
        <v>5.0000000000000001E-301</v>
      </c>
      <c r="I67">
        <v>0</v>
      </c>
      <c r="J67">
        <v>-6631269.79</v>
      </c>
      <c r="K67">
        <v>0</v>
      </c>
      <c r="L67">
        <v>15</v>
      </c>
      <c r="M67" s="1" t="s">
        <v>28</v>
      </c>
      <c r="N67">
        <v>122057</v>
      </c>
      <c r="O67" s="1" t="s">
        <v>29</v>
      </c>
      <c r="P67" s="1" t="s">
        <v>30</v>
      </c>
      <c r="Q67" s="1" t="s">
        <v>31</v>
      </c>
      <c r="R67" s="1"/>
      <c r="S67" s="1"/>
      <c r="T67" s="1" t="s">
        <v>97</v>
      </c>
      <c r="U67" s="1" t="s">
        <v>793</v>
      </c>
      <c r="V67">
        <v>289316.92</v>
      </c>
      <c r="W67">
        <v>0</v>
      </c>
      <c r="X67">
        <v>289316.92</v>
      </c>
      <c r="Y67">
        <v>0</v>
      </c>
    </row>
    <row r="68" spans="1:25" x14ac:dyDescent="0.25">
      <c r="A68" s="1" t="s">
        <v>25</v>
      </c>
      <c r="B68" s="1" t="s">
        <v>26</v>
      </c>
      <c r="C68" s="1" t="s">
        <v>27</v>
      </c>
      <c r="D68">
        <v>5.0000000000000001E-301</v>
      </c>
      <c r="E68">
        <v>5.0000000000000001E-301</v>
      </c>
      <c r="F68">
        <v>5.0000000000000001E-301</v>
      </c>
      <c r="G68">
        <v>6.5410858951508999E-9</v>
      </c>
      <c r="H68">
        <v>5.0000000000000001E-301</v>
      </c>
      <c r="I68">
        <v>0</v>
      </c>
      <c r="J68">
        <v>-6631269.79</v>
      </c>
      <c r="K68">
        <v>0</v>
      </c>
      <c r="L68">
        <v>15</v>
      </c>
      <c r="M68" s="1" t="s">
        <v>28</v>
      </c>
      <c r="N68">
        <v>122057</v>
      </c>
      <c r="O68" s="1" t="s">
        <v>29</v>
      </c>
      <c r="P68" s="1" t="s">
        <v>30</v>
      </c>
      <c r="Q68" s="1" t="s">
        <v>31</v>
      </c>
      <c r="R68" s="1"/>
      <c r="S68" s="1"/>
      <c r="T68" s="1" t="s">
        <v>98</v>
      </c>
      <c r="U68" s="1" t="s">
        <v>794</v>
      </c>
      <c r="V68">
        <v>565813.4</v>
      </c>
      <c r="W68">
        <v>0</v>
      </c>
      <c r="X68">
        <v>565813.4</v>
      </c>
      <c r="Y68">
        <v>0</v>
      </c>
    </row>
    <row r="69" spans="1:25" x14ac:dyDescent="0.25">
      <c r="A69" s="1" t="s">
        <v>25</v>
      </c>
      <c r="B69" s="1" t="s">
        <v>26</v>
      </c>
      <c r="C69" s="1" t="s">
        <v>27</v>
      </c>
      <c r="D69">
        <v>5.0000000000000001E-301</v>
      </c>
      <c r="E69">
        <v>5.0000000000000001E-301</v>
      </c>
      <c r="F69">
        <v>5.0000000000000001E-301</v>
      </c>
      <c r="G69">
        <v>6.5410858951508999E-9</v>
      </c>
      <c r="H69">
        <v>5.0000000000000001E-301</v>
      </c>
      <c r="I69">
        <v>0</v>
      </c>
      <c r="J69">
        <v>-6631269.79</v>
      </c>
      <c r="K69">
        <v>0</v>
      </c>
      <c r="L69">
        <v>15</v>
      </c>
      <c r="M69" s="1" t="s">
        <v>28</v>
      </c>
      <c r="N69">
        <v>122057</v>
      </c>
      <c r="O69" s="1" t="s">
        <v>29</v>
      </c>
      <c r="P69" s="1" t="s">
        <v>30</v>
      </c>
      <c r="Q69" s="1" t="s">
        <v>31</v>
      </c>
      <c r="R69" s="1"/>
      <c r="S69" s="1"/>
      <c r="T69" s="1" t="s">
        <v>99</v>
      </c>
      <c r="U69" s="1" t="s">
        <v>795</v>
      </c>
      <c r="V69">
        <v>231015.12</v>
      </c>
      <c r="W69">
        <v>0</v>
      </c>
      <c r="X69">
        <v>231015.12</v>
      </c>
      <c r="Y69">
        <v>0</v>
      </c>
    </row>
    <row r="70" spans="1:25" x14ac:dyDescent="0.25">
      <c r="A70" s="1" t="s">
        <v>25</v>
      </c>
      <c r="B70" s="1" t="s">
        <v>26</v>
      </c>
      <c r="C70" s="1" t="s">
        <v>27</v>
      </c>
      <c r="D70">
        <v>5.0000000000000001E-301</v>
      </c>
      <c r="E70">
        <v>5.0000000000000001E-301</v>
      </c>
      <c r="F70">
        <v>5.0000000000000001E-301</v>
      </c>
      <c r="G70">
        <v>6.5410858951508999E-9</v>
      </c>
      <c r="H70">
        <v>5.0000000000000001E-301</v>
      </c>
      <c r="I70">
        <v>0</v>
      </c>
      <c r="J70">
        <v>-6631269.79</v>
      </c>
      <c r="K70">
        <v>0</v>
      </c>
      <c r="L70">
        <v>15</v>
      </c>
      <c r="M70" s="1" t="s">
        <v>28</v>
      </c>
      <c r="N70">
        <v>122057</v>
      </c>
      <c r="O70" s="1" t="s">
        <v>29</v>
      </c>
      <c r="P70" s="1" t="s">
        <v>30</v>
      </c>
      <c r="Q70" s="1" t="s">
        <v>31</v>
      </c>
      <c r="R70" s="1"/>
      <c r="S70" s="1"/>
      <c r="T70" s="1" t="s">
        <v>100</v>
      </c>
      <c r="U70" s="1" t="s">
        <v>796</v>
      </c>
      <c r="V70">
        <v>211764.96</v>
      </c>
      <c r="W70">
        <v>30499.41</v>
      </c>
      <c r="X70">
        <v>181265.55</v>
      </c>
      <c r="Y70">
        <v>0</v>
      </c>
    </row>
    <row r="71" spans="1:25" x14ac:dyDescent="0.25">
      <c r="A71" s="1" t="s">
        <v>25</v>
      </c>
      <c r="B71" s="1" t="s">
        <v>26</v>
      </c>
      <c r="C71" s="1" t="s">
        <v>27</v>
      </c>
      <c r="D71">
        <v>5.0000000000000001E-301</v>
      </c>
      <c r="E71">
        <v>5.0000000000000001E-301</v>
      </c>
      <c r="F71">
        <v>5.0000000000000001E-301</v>
      </c>
      <c r="G71">
        <v>6.5410858951508999E-9</v>
      </c>
      <c r="H71">
        <v>5.0000000000000001E-301</v>
      </c>
      <c r="I71">
        <v>0</v>
      </c>
      <c r="J71">
        <v>-6631269.79</v>
      </c>
      <c r="K71">
        <v>0</v>
      </c>
      <c r="L71">
        <v>15</v>
      </c>
      <c r="M71" s="1" t="s">
        <v>28</v>
      </c>
      <c r="N71">
        <v>122057</v>
      </c>
      <c r="O71" s="1" t="s">
        <v>29</v>
      </c>
      <c r="P71" s="1" t="s">
        <v>30</v>
      </c>
      <c r="Q71" s="1" t="s">
        <v>31</v>
      </c>
      <c r="R71" s="1"/>
      <c r="S71" s="1"/>
      <c r="T71" s="1" t="s">
        <v>101</v>
      </c>
      <c r="U71" s="1" t="s">
        <v>797</v>
      </c>
      <c r="V71">
        <v>12109.3</v>
      </c>
      <c r="W71">
        <v>0</v>
      </c>
      <c r="X71">
        <v>12109.3</v>
      </c>
      <c r="Y71">
        <v>0</v>
      </c>
    </row>
    <row r="72" spans="1:25" x14ac:dyDescent="0.25">
      <c r="A72" s="1" t="s">
        <v>25</v>
      </c>
      <c r="B72" s="1" t="s">
        <v>26</v>
      </c>
      <c r="C72" s="1" t="s">
        <v>27</v>
      </c>
      <c r="D72">
        <v>5.0000000000000001E-301</v>
      </c>
      <c r="E72">
        <v>5.0000000000000001E-301</v>
      </c>
      <c r="F72">
        <v>5.0000000000000001E-301</v>
      </c>
      <c r="G72">
        <v>6.5410858951508999E-9</v>
      </c>
      <c r="H72">
        <v>5.0000000000000001E-301</v>
      </c>
      <c r="I72">
        <v>0</v>
      </c>
      <c r="J72">
        <v>-6631269.79</v>
      </c>
      <c r="K72">
        <v>0</v>
      </c>
      <c r="L72">
        <v>15</v>
      </c>
      <c r="M72" s="1" t="s">
        <v>28</v>
      </c>
      <c r="N72">
        <v>122057</v>
      </c>
      <c r="O72" s="1" t="s">
        <v>29</v>
      </c>
      <c r="P72" s="1" t="s">
        <v>30</v>
      </c>
      <c r="Q72" s="1" t="s">
        <v>31</v>
      </c>
      <c r="R72" s="1"/>
      <c r="S72" s="1"/>
      <c r="T72" s="1" t="s">
        <v>102</v>
      </c>
      <c r="U72" s="1" t="s">
        <v>798</v>
      </c>
      <c r="V72">
        <v>31710.04</v>
      </c>
      <c r="W72">
        <v>0</v>
      </c>
      <c r="X72">
        <v>31710.04</v>
      </c>
      <c r="Y72">
        <v>0</v>
      </c>
    </row>
    <row r="73" spans="1:25" x14ac:dyDescent="0.25">
      <c r="A73" s="1" t="s">
        <v>25</v>
      </c>
      <c r="B73" s="1" t="s">
        <v>26</v>
      </c>
      <c r="C73" s="1" t="s">
        <v>27</v>
      </c>
      <c r="D73">
        <v>5.0000000000000001E-301</v>
      </c>
      <c r="E73">
        <v>5.0000000000000001E-301</v>
      </c>
      <c r="F73">
        <v>5.0000000000000001E-301</v>
      </c>
      <c r="G73">
        <v>6.5410858951508999E-9</v>
      </c>
      <c r="H73">
        <v>5.0000000000000001E-301</v>
      </c>
      <c r="I73">
        <v>0</v>
      </c>
      <c r="J73">
        <v>-6631269.79</v>
      </c>
      <c r="K73">
        <v>0</v>
      </c>
      <c r="L73">
        <v>15</v>
      </c>
      <c r="M73" s="1" t="s">
        <v>28</v>
      </c>
      <c r="N73">
        <v>122057</v>
      </c>
      <c r="O73" s="1" t="s">
        <v>29</v>
      </c>
      <c r="P73" s="1" t="s">
        <v>30</v>
      </c>
      <c r="Q73" s="1" t="s">
        <v>31</v>
      </c>
      <c r="R73" s="1"/>
      <c r="S73" s="1"/>
      <c r="T73" s="1" t="s">
        <v>103</v>
      </c>
      <c r="U73" s="1" t="s">
        <v>799</v>
      </c>
      <c r="V73">
        <v>586835.94999999995</v>
      </c>
      <c r="W73">
        <v>0</v>
      </c>
      <c r="X73">
        <v>586835.94999999995</v>
      </c>
      <c r="Y73">
        <v>0</v>
      </c>
    </row>
    <row r="74" spans="1:25" x14ac:dyDescent="0.25">
      <c r="A74" s="1" t="s">
        <v>25</v>
      </c>
      <c r="B74" s="1" t="s">
        <v>26</v>
      </c>
      <c r="C74" s="1" t="s">
        <v>27</v>
      </c>
      <c r="D74">
        <v>5.0000000000000001E-301</v>
      </c>
      <c r="E74">
        <v>5.0000000000000001E-301</v>
      </c>
      <c r="F74">
        <v>5.0000000000000001E-301</v>
      </c>
      <c r="G74">
        <v>6.5410858951508999E-9</v>
      </c>
      <c r="H74">
        <v>5.0000000000000001E-301</v>
      </c>
      <c r="I74">
        <v>0</v>
      </c>
      <c r="J74">
        <v>-6631269.79</v>
      </c>
      <c r="K74">
        <v>0</v>
      </c>
      <c r="L74">
        <v>15</v>
      </c>
      <c r="M74" s="1" t="s">
        <v>28</v>
      </c>
      <c r="N74">
        <v>122057</v>
      </c>
      <c r="O74" s="1" t="s">
        <v>29</v>
      </c>
      <c r="P74" s="1" t="s">
        <v>30</v>
      </c>
      <c r="Q74" s="1" t="s">
        <v>31</v>
      </c>
      <c r="R74" s="1"/>
      <c r="S74" s="1"/>
      <c r="T74" s="1" t="s">
        <v>104</v>
      </c>
      <c r="U74" s="1" t="s">
        <v>800</v>
      </c>
      <c r="V74">
        <v>2496.15</v>
      </c>
      <c r="W74">
        <v>0</v>
      </c>
      <c r="X74">
        <v>2496.15</v>
      </c>
      <c r="Y74">
        <v>0</v>
      </c>
    </row>
    <row r="75" spans="1:25" x14ac:dyDescent="0.25">
      <c r="A75" s="1" t="s">
        <v>25</v>
      </c>
      <c r="B75" s="1" t="s">
        <v>26</v>
      </c>
      <c r="C75" s="1" t="s">
        <v>27</v>
      </c>
      <c r="D75">
        <v>5.0000000000000001E-301</v>
      </c>
      <c r="E75">
        <v>5.0000000000000001E-301</v>
      </c>
      <c r="F75">
        <v>5.0000000000000001E-301</v>
      </c>
      <c r="G75">
        <v>6.5410858951508999E-9</v>
      </c>
      <c r="H75">
        <v>5.0000000000000001E-301</v>
      </c>
      <c r="I75">
        <v>0</v>
      </c>
      <c r="J75">
        <v>-6631269.79</v>
      </c>
      <c r="K75">
        <v>0</v>
      </c>
      <c r="L75">
        <v>15</v>
      </c>
      <c r="M75" s="1" t="s">
        <v>28</v>
      </c>
      <c r="N75">
        <v>122057</v>
      </c>
      <c r="O75" s="1" t="s">
        <v>29</v>
      </c>
      <c r="P75" s="1" t="s">
        <v>30</v>
      </c>
      <c r="Q75" s="1" t="s">
        <v>31</v>
      </c>
      <c r="R75" s="1"/>
      <c r="S75" s="1"/>
      <c r="T75" s="1" t="s">
        <v>105</v>
      </c>
      <c r="U75" s="1" t="s">
        <v>801</v>
      </c>
      <c r="V75">
        <v>3991.99</v>
      </c>
      <c r="W75">
        <v>0</v>
      </c>
      <c r="X75">
        <v>3991.99</v>
      </c>
      <c r="Y75">
        <v>0</v>
      </c>
    </row>
    <row r="76" spans="1:25" x14ac:dyDescent="0.25">
      <c r="A76" s="1" t="s">
        <v>25</v>
      </c>
      <c r="B76" s="1" t="s">
        <v>26</v>
      </c>
      <c r="C76" s="1" t="s">
        <v>27</v>
      </c>
      <c r="D76">
        <v>5.0000000000000001E-301</v>
      </c>
      <c r="E76">
        <v>5.0000000000000001E-301</v>
      </c>
      <c r="F76">
        <v>5.0000000000000001E-301</v>
      </c>
      <c r="G76">
        <v>6.5410858951508999E-9</v>
      </c>
      <c r="H76">
        <v>5.0000000000000001E-301</v>
      </c>
      <c r="I76">
        <v>0</v>
      </c>
      <c r="J76">
        <v>-6631269.79</v>
      </c>
      <c r="K76">
        <v>0</v>
      </c>
      <c r="L76">
        <v>15</v>
      </c>
      <c r="M76" s="1" t="s">
        <v>28</v>
      </c>
      <c r="N76">
        <v>122057</v>
      </c>
      <c r="O76" s="1" t="s">
        <v>29</v>
      </c>
      <c r="P76" s="1" t="s">
        <v>30</v>
      </c>
      <c r="Q76" s="1" t="s">
        <v>31</v>
      </c>
      <c r="R76" s="1"/>
      <c r="S76" s="1"/>
      <c r="T76" s="1" t="s">
        <v>106</v>
      </c>
      <c r="U76" s="1" t="s">
        <v>802</v>
      </c>
      <c r="V76">
        <v>2534.09</v>
      </c>
      <c r="W76">
        <v>0</v>
      </c>
      <c r="X76">
        <v>2534.09</v>
      </c>
      <c r="Y76">
        <v>0</v>
      </c>
    </row>
    <row r="77" spans="1:25" x14ac:dyDescent="0.25">
      <c r="A77" s="1" t="s">
        <v>25</v>
      </c>
      <c r="B77" s="1" t="s">
        <v>26</v>
      </c>
      <c r="C77" s="1" t="s">
        <v>27</v>
      </c>
      <c r="D77">
        <v>5.0000000000000001E-301</v>
      </c>
      <c r="E77">
        <v>5.0000000000000001E-301</v>
      </c>
      <c r="F77">
        <v>5.0000000000000001E-301</v>
      </c>
      <c r="G77">
        <v>6.5410858951508999E-9</v>
      </c>
      <c r="H77">
        <v>5.0000000000000001E-301</v>
      </c>
      <c r="I77">
        <v>0</v>
      </c>
      <c r="J77">
        <v>-6631269.79</v>
      </c>
      <c r="K77">
        <v>0</v>
      </c>
      <c r="L77">
        <v>15</v>
      </c>
      <c r="M77" s="1" t="s">
        <v>28</v>
      </c>
      <c r="N77">
        <v>122057</v>
      </c>
      <c r="O77" s="1" t="s">
        <v>29</v>
      </c>
      <c r="P77" s="1" t="s">
        <v>30</v>
      </c>
      <c r="Q77" s="1" t="s">
        <v>31</v>
      </c>
      <c r="R77" s="1"/>
      <c r="S77" s="1"/>
      <c r="T77" s="1" t="s">
        <v>107</v>
      </c>
      <c r="U77" s="1" t="s">
        <v>803</v>
      </c>
      <c r="V77">
        <v>1883.09</v>
      </c>
      <c r="W77">
        <v>0</v>
      </c>
      <c r="X77">
        <v>1883.09</v>
      </c>
      <c r="Y77">
        <v>0</v>
      </c>
    </row>
    <row r="78" spans="1:25" x14ac:dyDescent="0.25">
      <c r="A78" s="1" t="s">
        <v>25</v>
      </c>
      <c r="B78" s="1" t="s">
        <v>26</v>
      </c>
      <c r="C78" s="1" t="s">
        <v>27</v>
      </c>
      <c r="D78">
        <v>5.0000000000000001E-301</v>
      </c>
      <c r="E78">
        <v>5.0000000000000001E-301</v>
      </c>
      <c r="F78">
        <v>5.0000000000000001E-301</v>
      </c>
      <c r="G78">
        <v>6.5410858951508999E-9</v>
      </c>
      <c r="H78">
        <v>5.0000000000000001E-301</v>
      </c>
      <c r="I78">
        <v>0</v>
      </c>
      <c r="J78">
        <v>-6631269.79</v>
      </c>
      <c r="K78">
        <v>0</v>
      </c>
      <c r="L78">
        <v>15</v>
      </c>
      <c r="M78" s="1" t="s">
        <v>28</v>
      </c>
      <c r="N78">
        <v>122057</v>
      </c>
      <c r="O78" s="1" t="s">
        <v>29</v>
      </c>
      <c r="P78" s="1" t="s">
        <v>30</v>
      </c>
      <c r="Q78" s="1" t="s">
        <v>31</v>
      </c>
      <c r="R78" s="1"/>
      <c r="S78" s="1"/>
      <c r="T78" s="1" t="s">
        <v>108</v>
      </c>
      <c r="U78" s="1" t="s">
        <v>804</v>
      </c>
      <c r="V78">
        <v>246239.87</v>
      </c>
      <c r="W78">
        <v>0</v>
      </c>
      <c r="X78">
        <v>246239.87</v>
      </c>
      <c r="Y78">
        <v>0</v>
      </c>
    </row>
    <row r="79" spans="1:25" x14ac:dyDescent="0.25">
      <c r="A79" s="1" t="s">
        <v>25</v>
      </c>
      <c r="B79" s="1" t="s">
        <v>26</v>
      </c>
      <c r="C79" s="1" t="s">
        <v>27</v>
      </c>
      <c r="D79">
        <v>5.0000000000000001E-301</v>
      </c>
      <c r="E79">
        <v>5.0000000000000001E-301</v>
      </c>
      <c r="F79">
        <v>5.0000000000000001E-301</v>
      </c>
      <c r="G79">
        <v>6.5410858951508999E-9</v>
      </c>
      <c r="H79">
        <v>5.0000000000000001E-301</v>
      </c>
      <c r="I79">
        <v>0</v>
      </c>
      <c r="J79">
        <v>-6631269.79</v>
      </c>
      <c r="K79">
        <v>0</v>
      </c>
      <c r="L79">
        <v>15</v>
      </c>
      <c r="M79" s="1" t="s">
        <v>28</v>
      </c>
      <c r="N79">
        <v>122057</v>
      </c>
      <c r="O79" s="1" t="s">
        <v>29</v>
      </c>
      <c r="P79" s="1" t="s">
        <v>30</v>
      </c>
      <c r="Q79" s="1" t="s">
        <v>31</v>
      </c>
      <c r="R79" s="1"/>
      <c r="S79" s="1"/>
      <c r="T79" s="1" t="s">
        <v>109</v>
      </c>
      <c r="U79" s="1" t="s">
        <v>805</v>
      </c>
      <c r="V79">
        <v>625.51</v>
      </c>
      <c r="W79">
        <v>0</v>
      </c>
      <c r="X79">
        <v>625.51</v>
      </c>
      <c r="Y79">
        <v>0</v>
      </c>
    </row>
    <row r="80" spans="1:25" x14ac:dyDescent="0.25">
      <c r="A80" s="1" t="s">
        <v>25</v>
      </c>
      <c r="B80" s="1" t="s">
        <v>26</v>
      </c>
      <c r="C80" s="1" t="s">
        <v>27</v>
      </c>
      <c r="D80">
        <v>5.0000000000000001E-301</v>
      </c>
      <c r="E80">
        <v>5.0000000000000001E-301</v>
      </c>
      <c r="F80">
        <v>5.0000000000000001E-301</v>
      </c>
      <c r="G80">
        <v>6.5410858951508999E-9</v>
      </c>
      <c r="H80">
        <v>5.0000000000000001E-301</v>
      </c>
      <c r="I80">
        <v>0</v>
      </c>
      <c r="J80">
        <v>-6631269.79</v>
      </c>
      <c r="K80">
        <v>0</v>
      </c>
      <c r="L80">
        <v>15</v>
      </c>
      <c r="M80" s="1" t="s">
        <v>28</v>
      </c>
      <c r="N80">
        <v>122057</v>
      </c>
      <c r="O80" s="1" t="s">
        <v>29</v>
      </c>
      <c r="P80" s="1" t="s">
        <v>30</v>
      </c>
      <c r="Q80" s="1" t="s">
        <v>31</v>
      </c>
      <c r="R80" s="1"/>
      <c r="S80" s="1"/>
      <c r="T80" s="1" t="s">
        <v>110</v>
      </c>
      <c r="U80" s="1" t="s">
        <v>806</v>
      </c>
      <c r="V80">
        <v>14894.78</v>
      </c>
      <c r="W80">
        <v>0</v>
      </c>
      <c r="X80">
        <v>14894.78</v>
      </c>
      <c r="Y80">
        <v>0</v>
      </c>
    </row>
    <row r="81" spans="1:25" x14ac:dyDescent="0.25">
      <c r="A81" s="1" t="s">
        <v>25</v>
      </c>
      <c r="B81" s="1" t="s">
        <v>26</v>
      </c>
      <c r="C81" s="1" t="s">
        <v>27</v>
      </c>
      <c r="D81">
        <v>5.0000000000000001E-301</v>
      </c>
      <c r="E81">
        <v>5.0000000000000001E-301</v>
      </c>
      <c r="F81">
        <v>5.0000000000000001E-301</v>
      </c>
      <c r="G81">
        <v>6.5410858951508999E-9</v>
      </c>
      <c r="H81">
        <v>5.0000000000000001E-301</v>
      </c>
      <c r="I81">
        <v>0</v>
      </c>
      <c r="J81">
        <v>-6631269.79</v>
      </c>
      <c r="K81">
        <v>0</v>
      </c>
      <c r="L81">
        <v>15</v>
      </c>
      <c r="M81" s="1" t="s">
        <v>28</v>
      </c>
      <c r="N81">
        <v>122057</v>
      </c>
      <c r="O81" s="1" t="s">
        <v>29</v>
      </c>
      <c r="P81" s="1" t="s">
        <v>30</v>
      </c>
      <c r="Q81" s="1" t="s">
        <v>31</v>
      </c>
      <c r="R81" s="1"/>
      <c r="S81" s="1"/>
      <c r="T81" s="1" t="s">
        <v>111</v>
      </c>
      <c r="U81" s="1" t="s">
        <v>807</v>
      </c>
      <c r="V81">
        <v>8617.7999999999993</v>
      </c>
      <c r="W81">
        <v>0</v>
      </c>
      <c r="X81">
        <v>8617.7999999999993</v>
      </c>
      <c r="Y81">
        <v>0</v>
      </c>
    </row>
    <row r="82" spans="1:25" x14ac:dyDescent="0.25">
      <c r="A82" s="1" t="s">
        <v>25</v>
      </c>
      <c r="B82" s="1" t="s">
        <v>26</v>
      </c>
      <c r="C82" s="1" t="s">
        <v>27</v>
      </c>
      <c r="D82">
        <v>5.0000000000000001E-301</v>
      </c>
      <c r="E82">
        <v>5.0000000000000001E-301</v>
      </c>
      <c r="F82">
        <v>5.0000000000000001E-301</v>
      </c>
      <c r="G82">
        <v>6.5410858951508999E-9</v>
      </c>
      <c r="H82">
        <v>5.0000000000000001E-301</v>
      </c>
      <c r="I82">
        <v>0</v>
      </c>
      <c r="J82">
        <v>-6631269.79</v>
      </c>
      <c r="K82">
        <v>0</v>
      </c>
      <c r="L82">
        <v>15</v>
      </c>
      <c r="M82" s="1" t="s">
        <v>28</v>
      </c>
      <c r="N82">
        <v>122057</v>
      </c>
      <c r="O82" s="1" t="s">
        <v>29</v>
      </c>
      <c r="P82" s="1" t="s">
        <v>30</v>
      </c>
      <c r="Q82" s="1" t="s">
        <v>31</v>
      </c>
      <c r="R82" s="1"/>
      <c r="S82" s="1"/>
      <c r="T82" s="1" t="s">
        <v>112</v>
      </c>
      <c r="U82" s="1" t="s">
        <v>808</v>
      </c>
      <c r="V82">
        <v>4147.72</v>
      </c>
      <c r="W82">
        <v>0</v>
      </c>
      <c r="X82">
        <v>4147.72</v>
      </c>
      <c r="Y82">
        <v>0</v>
      </c>
    </row>
    <row r="83" spans="1:25" x14ac:dyDescent="0.25">
      <c r="A83" s="1" t="s">
        <v>25</v>
      </c>
      <c r="B83" s="1" t="s">
        <v>26</v>
      </c>
      <c r="C83" s="1" t="s">
        <v>27</v>
      </c>
      <c r="D83">
        <v>5.0000000000000001E-301</v>
      </c>
      <c r="E83">
        <v>5.0000000000000001E-301</v>
      </c>
      <c r="F83">
        <v>5.0000000000000001E-301</v>
      </c>
      <c r="G83">
        <v>6.5410858951508999E-9</v>
      </c>
      <c r="H83">
        <v>5.0000000000000001E-301</v>
      </c>
      <c r="I83">
        <v>0</v>
      </c>
      <c r="J83">
        <v>-6631269.79</v>
      </c>
      <c r="K83">
        <v>0</v>
      </c>
      <c r="L83">
        <v>15</v>
      </c>
      <c r="M83" s="1" t="s">
        <v>28</v>
      </c>
      <c r="N83">
        <v>122057</v>
      </c>
      <c r="O83" s="1" t="s">
        <v>29</v>
      </c>
      <c r="P83" s="1" t="s">
        <v>30</v>
      </c>
      <c r="Q83" s="1" t="s">
        <v>31</v>
      </c>
      <c r="R83" s="1"/>
      <c r="S83" s="1"/>
      <c r="T83" s="1" t="s">
        <v>113</v>
      </c>
      <c r="U83" s="1" t="s">
        <v>809</v>
      </c>
      <c r="V83">
        <v>76976.73</v>
      </c>
      <c r="W83">
        <v>0</v>
      </c>
      <c r="X83">
        <v>76976.73</v>
      </c>
      <c r="Y83">
        <v>0</v>
      </c>
    </row>
    <row r="84" spans="1:25" x14ac:dyDescent="0.25">
      <c r="A84" s="1" t="s">
        <v>25</v>
      </c>
      <c r="B84" s="1" t="s">
        <v>26</v>
      </c>
      <c r="C84" s="1" t="s">
        <v>27</v>
      </c>
      <c r="D84">
        <v>5.0000000000000001E-301</v>
      </c>
      <c r="E84">
        <v>5.0000000000000001E-301</v>
      </c>
      <c r="F84">
        <v>5.0000000000000001E-301</v>
      </c>
      <c r="G84">
        <v>6.5410858951508999E-9</v>
      </c>
      <c r="H84">
        <v>5.0000000000000001E-301</v>
      </c>
      <c r="I84">
        <v>0</v>
      </c>
      <c r="J84">
        <v>-6631269.79</v>
      </c>
      <c r="K84">
        <v>0</v>
      </c>
      <c r="L84">
        <v>15</v>
      </c>
      <c r="M84" s="1" t="s">
        <v>28</v>
      </c>
      <c r="N84">
        <v>122057</v>
      </c>
      <c r="O84" s="1" t="s">
        <v>29</v>
      </c>
      <c r="P84" s="1" t="s">
        <v>30</v>
      </c>
      <c r="Q84" s="1" t="s">
        <v>31</v>
      </c>
      <c r="R84" s="1"/>
      <c r="S84" s="1"/>
      <c r="T84" s="1" t="s">
        <v>114</v>
      </c>
      <c r="U84" s="1" t="s">
        <v>810</v>
      </c>
      <c r="V84">
        <v>252460.75</v>
      </c>
      <c r="W84">
        <v>0</v>
      </c>
      <c r="X84">
        <v>252460.75</v>
      </c>
      <c r="Y84">
        <v>0</v>
      </c>
    </row>
    <row r="85" spans="1:25" x14ac:dyDescent="0.25">
      <c r="A85" s="1" t="s">
        <v>25</v>
      </c>
      <c r="B85" s="1" t="s">
        <v>26</v>
      </c>
      <c r="C85" s="1" t="s">
        <v>27</v>
      </c>
      <c r="D85">
        <v>5.0000000000000001E-301</v>
      </c>
      <c r="E85">
        <v>5.0000000000000001E-301</v>
      </c>
      <c r="F85">
        <v>5.0000000000000001E-301</v>
      </c>
      <c r="G85">
        <v>6.5410858951508999E-9</v>
      </c>
      <c r="H85">
        <v>5.0000000000000001E-301</v>
      </c>
      <c r="I85">
        <v>0</v>
      </c>
      <c r="J85">
        <v>-6631269.79</v>
      </c>
      <c r="K85">
        <v>0</v>
      </c>
      <c r="L85">
        <v>15</v>
      </c>
      <c r="M85" s="1" t="s">
        <v>28</v>
      </c>
      <c r="N85">
        <v>122057</v>
      </c>
      <c r="O85" s="1" t="s">
        <v>29</v>
      </c>
      <c r="P85" s="1" t="s">
        <v>30</v>
      </c>
      <c r="Q85" s="1" t="s">
        <v>31</v>
      </c>
      <c r="R85" s="1"/>
      <c r="S85" s="1"/>
      <c r="T85" s="1" t="s">
        <v>115</v>
      </c>
      <c r="U85" s="1" t="s">
        <v>811</v>
      </c>
      <c r="V85">
        <v>411254.6</v>
      </c>
      <c r="W85">
        <v>0</v>
      </c>
      <c r="X85">
        <v>411254.6</v>
      </c>
      <c r="Y85">
        <v>0</v>
      </c>
    </row>
    <row r="86" spans="1:25" x14ac:dyDescent="0.25">
      <c r="A86" s="1" t="s">
        <v>25</v>
      </c>
      <c r="B86" s="1" t="s">
        <v>26</v>
      </c>
      <c r="C86" s="1" t="s">
        <v>27</v>
      </c>
      <c r="D86">
        <v>5.0000000000000001E-301</v>
      </c>
      <c r="E86">
        <v>5.0000000000000001E-301</v>
      </c>
      <c r="F86">
        <v>5.0000000000000001E-301</v>
      </c>
      <c r="G86">
        <v>6.5410858951508999E-9</v>
      </c>
      <c r="H86">
        <v>5.0000000000000001E-301</v>
      </c>
      <c r="I86">
        <v>0</v>
      </c>
      <c r="J86">
        <v>-6631269.79</v>
      </c>
      <c r="K86">
        <v>0</v>
      </c>
      <c r="L86">
        <v>15</v>
      </c>
      <c r="M86" s="1" t="s">
        <v>28</v>
      </c>
      <c r="N86">
        <v>122057</v>
      </c>
      <c r="O86" s="1" t="s">
        <v>29</v>
      </c>
      <c r="P86" s="1" t="s">
        <v>30</v>
      </c>
      <c r="Q86" s="1" t="s">
        <v>31</v>
      </c>
      <c r="R86" s="1"/>
      <c r="S86" s="1"/>
      <c r="T86" s="1" t="s">
        <v>116</v>
      </c>
      <c r="U86" s="1" t="s">
        <v>812</v>
      </c>
      <c r="V86">
        <v>10821.38</v>
      </c>
      <c r="W86">
        <v>0</v>
      </c>
      <c r="X86">
        <v>10821.38</v>
      </c>
      <c r="Y86">
        <v>0</v>
      </c>
    </row>
    <row r="87" spans="1:25" x14ac:dyDescent="0.25">
      <c r="A87" s="1" t="s">
        <v>25</v>
      </c>
      <c r="B87" s="1" t="s">
        <v>26</v>
      </c>
      <c r="C87" s="1" t="s">
        <v>27</v>
      </c>
      <c r="D87">
        <v>5.0000000000000001E-301</v>
      </c>
      <c r="E87">
        <v>5.0000000000000001E-301</v>
      </c>
      <c r="F87">
        <v>5.0000000000000001E-301</v>
      </c>
      <c r="G87">
        <v>6.5410858951508999E-9</v>
      </c>
      <c r="H87">
        <v>5.0000000000000001E-301</v>
      </c>
      <c r="I87">
        <v>0</v>
      </c>
      <c r="J87">
        <v>-6631269.79</v>
      </c>
      <c r="K87">
        <v>0</v>
      </c>
      <c r="L87">
        <v>15</v>
      </c>
      <c r="M87" s="1" t="s">
        <v>28</v>
      </c>
      <c r="N87">
        <v>122057</v>
      </c>
      <c r="O87" s="1" t="s">
        <v>29</v>
      </c>
      <c r="P87" s="1" t="s">
        <v>30</v>
      </c>
      <c r="Q87" s="1" t="s">
        <v>31</v>
      </c>
      <c r="R87" s="1"/>
      <c r="S87" s="1"/>
      <c r="T87" s="1" t="s">
        <v>117</v>
      </c>
      <c r="U87" s="1" t="s">
        <v>813</v>
      </c>
      <c r="V87">
        <v>32700</v>
      </c>
      <c r="W87">
        <v>0</v>
      </c>
      <c r="X87">
        <v>32700</v>
      </c>
      <c r="Y87">
        <v>0</v>
      </c>
    </row>
    <row r="88" spans="1:25" x14ac:dyDescent="0.25">
      <c r="A88" s="1" t="s">
        <v>25</v>
      </c>
      <c r="B88" s="1" t="s">
        <v>26</v>
      </c>
      <c r="C88" s="1" t="s">
        <v>27</v>
      </c>
      <c r="D88">
        <v>5.0000000000000001E-301</v>
      </c>
      <c r="E88">
        <v>5.0000000000000001E-301</v>
      </c>
      <c r="F88">
        <v>5.0000000000000001E-301</v>
      </c>
      <c r="G88">
        <v>6.5410858951508999E-9</v>
      </c>
      <c r="H88">
        <v>5.0000000000000001E-301</v>
      </c>
      <c r="I88">
        <v>0</v>
      </c>
      <c r="J88">
        <v>-6631269.79</v>
      </c>
      <c r="K88">
        <v>0</v>
      </c>
      <c r="L88">
        <v>15</v>
      </c>
      <c r="M88" s="1" t="s">
        <v>28</v>
      </c>
      <c r="N88">
        <v>122057</v>
      </c>
      <c r="O88" s="1" t="s">
        <v>29</v>
      </c>
      <c r="P88" s="1" t="s">
        <v>30</v>
      </c>
      <c r="Q88" s="1" t="s">
        <v>31</v>
      </c>
      <c r="R88" s="1"/>
      <c r="S88" s="1"/>
      <c r="T88" s="1" t="s">
        <v>118</v>
      </c>
      <c r="U88" s="1" t="s">
        <v>814</v>
      </c>
      <c r="V88">
        <v>5000</v>
      </c>
      <c r="W88">
        <v>0</v>
      </c>
      <c r="X88">
        <v>5000</v>
      </c>
      <c r="Y88">
        <v>0</v>
      </c>
    </row>
    <row r="89" spans="1:25" x14ac:dyDescent="0.25">
      <c r="A89" s="1" t="s">
        <v>25</v>
      </c>
      <c r="B89" s="1" t="s">
        <v>26</v>
      </c>
      <c r="C89" s="1" t="s">
        <v>27</v>
      </c>
      <c r="D89">
        <v>5.0000000000000001E-301</v>
      </c>
      <c r="E89">
        <v>5.0000000000000001E-301</v>
      </c>
      <c r="F89">
        <v>5.0000000000000001E-301</v>
      </c>
      <c r="G89">
        <v>6.5410858951508999E-9</v>
      </c>
      <c r="H89">
        <v>5.0000000000000001E-301</v>
      </c>
      <c r="I89">
        <v>0</v>
      </c>
      <c r="J89">
        <v>-6631269.79</v>
      </c>
      <c r="K89">
        <v>0</v>
      </c>
      <c r="L89">
        <v>15</v>
      </c>
      <c r="M89" s="1" t="s">
        <v>28</v>
      </c>
      <c r="N89">
        <v>122057</v>
      </c>
      <c r="O89" s="1" t="s">
        <v>29</v>
      </c>
      <c r="P89" s="1" t="s">
        <v>30</v>
      </c>
      <c r="Q89" s="1" t="s">
        <v>31</v>
      </c>
      <c r="R89" s="1"/>
      <c r="S89" s="1"/>
      <c r="T89" s="1" t="s">
        <v>119</v>
      </c>
      <c r="U89" s="1" t="s">
        <v>815</v>
      </c>
      <c r="V89">
        <v>4000</v>
      </c>
      <c r="W89">
        <v>0</v>
      </c>
      <c r="X89">
        <v>4000</v>
      </c>
      <c r="Y89">
        <v>0</v>
      </c>
    </row>
    <row r="90" spans="1:25" x14ac:dyDescent="0.25">
      <c r="A90" s="1" t="s">
        <v>25</v>
      </c>
      <c r="B90" s="1" t="s">
        <v>26</v>
      </c>
      <c r="C90" s="1" t="s">
        <v>27</v>
      </c>
      <c r="D90">
        <v>5.0000000000000001E-301</v>
      </c>
      <c r="E90">
        <v>5.0000000000000001E-301</v>
      </c>
      <c r="F90">
        <v>5.0000000000000001E-301</v>
      </c>
      <c r="G90">
        <v>6.5410858951508999E-9</v>
      </c>
      <c r="H90">
        <v>5.0000000000000001E-301</v>
      </c>
      <c r="I90">
        <v>0</v>
      </c>
      <c r="J90">
        <v>-6631269.79</v>
      </c>
      <c r="K90">
        <v>0</v>
      </c>
      <c r="L90">
        <v>15</v>
      </c>
      <c r="M90" s="1" t="s">
        <v>28</v>
      </c>
      <c r="N90">
        <v>122057</v>
      </c>
      <c r="O90" s="1" t="s">
        <v>29</v>
      </c>
      <c r="P90" s="1" t="s">
        <v>30</v>
      </c>
      <c r="Q90" s="1" t="s">
        <v>31</v>
      </c>
      <c r="R90" s="1"/>
      <c r="S90" s="1"/>
      <c r="T90" s="1" t="s">
        <v>120</v>
      </c>
      <c r="U90" s="1" t="s">
        <v>816</v>
      </c>
      <c r="V90">
        <v>5503</v>
      </c>
      <c r="W90">
        <v>0</v>
      </c>
      <c r="X90">
        <v>5503</v>
      </c>
      <c r="Y90">
        <v>0</v>
      </c>
    </row>
    <row r="91" spans="1:25" x14ac:dyDescent="0.25">
      <c r="A91" s="1" t="s">
        <v>25</v>
      </c>
      <c r="B91" s="1" t="s">
        <v>26</v>
      </c>
      <c r="C91" s="1" t="s">
        <v>27</v>
      </c>
      <c r="D91">
        <v>5.0000000000000001E-301</v>
      </c>
      <c r="E91">
        <v>5.0000000000000001E-301</v>
      </c>
      <c r="F91">
        <v>5.0000000000000001E-301</v>
      </c>
      <c r="G91">
        <v>6.5410858951508999E-9</v>
      </c>
      <c r="H91">
        <v>5.0000000000000001E-301</v>
      </c>
      <c r="I91">
        <v>0</v>
      </c>
      <c r="J91">
        <v>-6631269.79</v>
      </c>
      <c r="K91">
        <v>0</v>
      </c>
      <c r="L91">
        <v>15</v>
      </c>
      <c r="M91" s="1" t="s">
        <v>28</v>
      </c>
      <c r="N91">
        <v>122057</v>
      </c>
      <c r="O91" s="1" t="s">
        <v>29</v>
      </c>
      <c r="P91" s="1" t="s">
        <v>30</v>
      </c>
      <c r="Q91" s="1" t="s">
        <v>31</v>
      </c>
      <c r="R91" s="1"/>
      <c r="S91" s="1"/>
      <c r="T91" s="1" t="s">
        <v>121</v>
      </c>
      <c r="U91" s="1" t="s">
        <v>817</v>
      </c>
      <c r="V91">
        <v>41865.32</v>
      </c>
      <c r="W91">
        <v>0</v>
      </c>
      <c r="X91">
        <v>41865.32</v>
      </c>
      <c r="Y91">
        <v>0</v>
      </c>
    </row>
    <row r="92" spans="1:25" x14ac:dyDescent="0.25">
      <c r="A92" s="1" t="s">
        <v>25</v>
      </c>
      <c r="B92" s="1" t="s">
        <v>26</v>
      </c>
      <c r="C92" s="1" t="s">
        <v>27</v>
      </c>
      <c r="D92">
        <v>5.0000000000000001E-301</v>
      </c>
      <c r="E92">
        <v>5.0000000000000001E-301</v>
      </c>
      <c r="F92">
        <v>5.0000000000000001E-301</v>
      </c>
      <c r="G92">
        <v>6.5410858951508999E-9</v>
      </c>
      <c r="H92">
        <v>5.0000000000000001E-301</v>
      </c>
      <c r="I92">
        <v>0</v>
      </c>
      <c r="J92">
        <v>-6631269.79</v>
      </c>
      <c r="K92">
        <v>0</v>
      </c>
      <c r="L92">
        <v>15</v>
      </c>
      <c r="M92" s="1" t="s">
        <v>28</v>
      </c>
      <c r="N92">
        <v>122057</v>
      </c>
      <c r="O92" s="1" t="s">
        <v>29</v>
      </c>
      <c r="P92" s="1" t="s">
        <v>30</v>
      </c>
      <c r="Q92" s="1" t="s">
        <v>31</v>
      </c>
      <c r="R92" s="1"/>
      <c r="S92" s="1"/>
      <c r="T92" s="1" t="s">
        <v>122</v>
      </c>
      <c r="U92" s="1" t="s">
        <v>772</v>
      </c>
      <c r="V92">
        <v>2000</v>
      </c>
      <c r="W92">
        <v>0</v>
      </c>
      <c r="X92">
        <v>2000</v>
      </c>
      <c r="Y92">
        <v>0</v>
      </c>
    </row>
    <row r="93" spans="1:25" x14ac:dyDescent="0.25">
      <c r="A93" s="1" t="s">
        <v>25</v>
      </c>
      <c r="B93" s="1" t="s">
        <v>26</v>
      </c>
      <c r="C93" s="1" t="s">
        <v>27</v>
      </c>
      <c r="D93">
        <v>5.0000000000000001E-301</v>
      </c>
      <c r="E93">
        <v>5.0000000000000001E-301</v>
      </c>
      <c r="F93">
        <v>5.0000000000000001E-301</v>
      </c>
      <c r="G93">
        <v>6.5410858951508999E-9</v>
      </c>
      <c r="H93">
        <v>5.0000000000000001E-301</v>
      </c>
      <c r="I93">
        <v>0</v>
      </c>
      <c r="J93">
        <v>-6631269.79</v>
      </c>
      <c r="K93">
        <v>0</v>
      </c>
      <c r="L93">
        <v>15</v>
      </c>
      <c r="M93" s="1" t="s">
        <v>28</v>
      </c>
      <c r="N93">
        <v>122057</v>
      </c>
      <c r="O93" s="1" t="s">
        <v>29</v>
      </c>
      <c r="P93" s="1" t="s">
        <v>30</v>
      </c>
      <c r="Q93" s="1" t="s">
        <v>31</v>
      </c>
      <c r="R93" s="1"/>
      <c r="S93" s="1"/>
      <c r="T93" s="1" t="s">
        <v>123</v>
      </c>
      <c r="U93" s="1" t="s">
        <v>818</v>
      </c>
      <c r="V93">
        <v>21270</v>
      </c>
      <c r="W93">
        <v>0</v>
      </c>
      <c r="X93">
        <v>21270</v>
      </c>
      <c r="Y93">
        <v>0</v>
      </c>
    </row>
    <row r="94" spans="1:25" x14ac:dyDescent="0.25">
      <c r="A94" s="1" t="s">
        <v>25</v>
      </c>
      <c r="B94" s="1" t="s">
        <v>26</v>
      </c>
      <c r="C94" s="1" t="s">
        <v>27</v>
      </c>
      <c r="D94">
        <v>5.0000000000000001E-301</v>
      </c>
      <c r="E94">
        <v>5.0000000000000001E-301</v>
      </c>
      <c r="F94">
        <v>5.0000000000000001E-301</v>
      </c>
      <c r="G94">
        <v>6.5410858951508999E-9</v>
      </c>
      <c r="H94">
        <v>5.0000000000000001E-301</v>
      </c>
      <c r="I94">
        <v>0</v>
      </c>
      <c r="J94">
        <v>-6631269.79</v>
      </c>
      <c r="K94">
        <v>0</v>
      </c>
      <c r="L94">
        <v>15</v>
      </c>
      <c r="M94" s="1" t="s">
        <v>28</v>
      </c>
      <c r="N94">
        <v>122057</v>
      </c>
      <c r="O94" s="1" t="s">
        <v>29</v>
      </c>
      <c r="P94" s="1" t="s">
        <v>30</v>
      </c>
      <c r="Q94" s="1" t="s">
        <v>31</v>
      </c>
      <c r="R94" s="1"/>
      <c r="S94" s="1"/>
      <c r="T94" s="1" t="s">
        <v>124</v>
      </c>
      <c r="U94" s="1" t="s">
        <v>775</v>
      </c>
      <c r="V94">
        <v>1000</v>
      </c>
      <c r="W94">
        <v>0</v>
      </c>
      <c r="X94">
        <v>1000</v>
      </c>
      <c r="Y94">
        <v>0</v>
      </c>
    </row>
    <row r="95" spans="1:25" x14ac:dyDescent="0.25">
      <c r="A95" s="1" t="s">
        <v>25</v>
      </c>
      <c r="B95" s="1" t="s">
        <v>26</v>
      </c>
      <c r="C95" s="1" t="s">
        <v>27</v>
      </c>
      <c r="D95">
        <v>5.0000000000000001E-301</v>
      </c>
      <c r="E95">
        <v>5.0000000000000001E-301</v>
      </c>
      <c r="F95">
        <v>5.0000000000000001E-301</v>
      </c>
      <c r="G95">
        <v>6.5410858951508999E-9</v>
      </c>
      <c r="H95">
        <v>5.0000000000000001E-301</v>
      </c>
      <c r="I95">
        <v>0</v>
      </c>
      <c r="J95">
        <v>-6631269.79</v>
      </c>
      <c r="K95">
        <v>0</v>
      </c>
      <c r="L95">
        <v>15</v>
      </c>
      <c r="M95" s="1" t="s">
        <v>28</v>
      </c>
      <c r="N95">
        <v>122057</v>
      </c>
      <c r="O95" s="1" t="s">
        <v>29</v>
      </c>
      <c r="P95" s="1" t="s">
        <v>30</v>
      </c>
      <c r="Q95" s="1" t="s">
        <v>31</v>
      </c>
      <c r="R95" s="1"/>
      <c r="S95" s="1"/>
      <c r="T95" s="1" t="s">
        <v>125</v>
      </c>
      <c r="U95" s="1" t="s">
        <v>819</v>
      </c>
      <c r="V95">
        <v>10000</v>
      </c>
      <c r="W95">
        <v>0</v>
      </c>
      <c r="X95">
        <v>10000</v>
      </c>
      <c r="Y95">
        <v>0</v>
      </c>
    </row>
    <row r="96" spans="1:25" x14ac:dyDescent="0.25">
      <c r="A96" s="1" t="s">
        <v>25</v>
      </c>
      <c r="B96" s="1" t="s">
        <v>26</v>
      </c>
      <c r="C96" s="1" t="s">
        <v>27</v>
      </c>
      <c r="D96">
        <v>5.0000000000000001E-301</v>
      </c>
      <c r="E96">
        <v>5.0000000000000001E-301</v>
      </c>
      <c r="F96">
        <v>5.0000000000000001E-301</v>
      </c>
      <c r="G96">
        <v>6.5410858951508999E-9</v>
      </c>
      <c r="H96">
        <v>5.0000000000000001E-301</v>
      </c>
      <c r="I96">
        <v>0</v>
      </c>
      <c r="J96">
        <v>-6631269.79</v>
      </c>
      <c r="K96">
        <v>0</v>
      </c>
      <c r="L96">
        <v>15</v>
      </c>
      <c r="M96" s="1" t="s">
        <v>28</v>
      </c>
      <c r="N96">
        <v>122057</v>
      </c>
      <c r="O96" s="1" t="s">
        <v>29</v>
      </c>
      <c r="P96" s="1" t="s">
        <v>30</v>
      </c>
      <c r="Q96" s="1" t="s">
        <v>31</v>
      </c>
      <c r="R96" s="1"/>
      <c r="S96" s="1"/>
      <c r="T96" s="1" t="s">
        <v>126</v>
      </c>
      <c r="U96" s="1" t="s">
        <v>779</v>
      </c>
      <c r="V96">
        <v>9000</v>
      </c>
      <c r="W96">
        <v>0</v>
      </c>
      <c r="X96">
        <v>9000</v>
      </c>
      <c r="Y96">
        <v>0</v>
      </c>
    </row>
    <row r="97" spans="1:25" x14ac:dyDescent="0.25">
      <c r="A97" s="1" t="s">
        <v>25</v>
      </c>
      <c r="B97" s="1" t="s">
        <v>26</v>
      </c>
      <c r="C97" s="1" t="s">
        <v>27</v>
      </c>
      <c r="D97">
        <v>5.0000000000000001E-301</v>
      </c>
      <c r="E97">
        <v>5.0000000000000001E-301</v>
      </c>
      <c r="F97">
        <v>5.0000000000000001E-301</v>
      </c>
      <c r="G97">
        <v>6.5410858951508999E-9</v>
      </c>
      <c r="H97">
        <v>5.0000000000000001E-301</v>
      </c>
      <c r="I97">
        <v>0</v>
      </c>
      <c r="J97">
        <v>-6631269.79</v>
      </c>
      <c r="K97">
        <v>0</v>
      </c>
      <c r="L97">
        <v>15</v>
      </c>
      <c r="M97" s="1" t="s">
        <v>28</v>
      </c>
      <c r="N97">
        <v>122057</v>
      </c>
      <c r="O97" s="1" t="s">
        <v>29</v>
      </c>
      <c r="P97" s="1" t="s">
        <v>30</v>
      </c>
      <c r="Q97" s="1" t="s">
        <v>31</v>
      </c>
      <c r="R97" s="1"/>
      <c r="S97" s="1"/>
      <c r="T97" s="1" t="s">
        <v>127</v>
      </c>
      <c r="U97" s="1" t="s">
        <v>820</v>
      </c>
      <c r="V97">
        <v>45522.720000000001</v>
      </c>
      <c r="W97">
        <v>0</v>
      </c>
      <c r="X97">
        <v>45522.720000000001</v>
      </c>
      <c r="Y97">
        <v>0</v>
      </c>
    </row>
    <row r="98" spans="1:25" x14ac:dyDescent="0.25">
      <c r="A98" s="1" t="s">
        <v>25</v>
      </c>
      <c r="B98" s="1" t="s">
        <v>26</v>
      </c>
      <c r="C98" s="1" t="s">
        <v>27</v>
      </c>
      <c r="D98">
        <v>5.0000000000000001E-301</v>
      </c>
      <c r="E98">
        <v>5.0000000000000001E-301</v>
      </c>
      <c r="F98">
        <v>5.0000000000000001E-301</v>
      </c>
      <c r="G98">
        <v>6.5410858951508999E-9</v>
      </c>
      <c r="H98">
        <v>5.0000000000000001E-301</v>
      </c>
      <c r="I98">
        <v>0</v>
      </c>
      <c r="J98">
        <v>-6631269.79</v>
      </c>
      <c r="K98">
        <v>0</v>
      </c>
      <c r="L98">
        <v>15</v>
      </c>
      <c r="M98" s="1" t="s">
        <v>28</v>
      </c>
      <c r="N98">
        <v>122057</v>
      </c>
      <c r="O98" s="1" t="s">
        <v>29</v>
      </c>
      <c r="P98" s="1" t="s">
        <v>30</v>
      </c>
      <c r="Q98" s="1" t="s">
        <v>31</v>
      </c>
      <c r="R98" s="1"/>
      <c r="S98" s="1"/>
      <c r="T98" s="1" t="s">
        <v>128</v>
      </c>
      <c r="U98" s="1" t="s">
        <v>821</v>
      </c>
      <c r="V98">
        <v>45860.89</v>
      </c>
      <c r="W98">
        <v>0</v>
      </c>
      <c r="X98">
        <v>45860.89</v>
      </c>
      <c r="Y98">
        <v>0</v>
      </c>
    </row>
    <row r="99" spans="1:25" x14ac:dyDescent="0.25">
      <c r="A99" s="1" t="s">
        <v>25</v>
      </c>
      <c r="B99" s="1" t="s">
        <v>26</v>
      </c>
      <c r="C99" s="1" t="s">
        <v>27</v>
      </c>
      <c r="D99">
        <v>5.0000000000000001E-301</v>
      </c>
      <c r="E99">
        <v>5.0000000000000001E-301</v>
      </c>
      <c r="F99">
        <v>5.0000000000000001E-301</v>
      </c>
      <c r="G99">
        <v>6.5410858951508999E-9</v>
      </c>
      <c r="H99">
        <v>5.0000000000000001E-301</v>
      </c>
      <c r="I99">
        <v>0</v>
      </c>
      <c r="J99">
        <v>-6631269.79</v>
      </c>
      <c r="K99">
        <v>0</v>
      </c>
      <c r="L99">
        <v>15</v>
      </c>
      <c r="M99" s="1" t="s">
        <v>28</v>
      </c>
      <c r="N99">
        <v>122057</v>
      </c>
      <c r="O99" s="1" t="s">
        <v>29</v>
      </c>
      <c r="P99" s="1" t="s">
        <v>30</v>
      </c>
      <c r="Q99" s="1" t="s">
        <v>31</v>
      </c>
      <c r="R99" s="1"/>
      <c r="S99" s="1"/>
      <c r="T99" s="1" t="s">
        <v>129</v>
      </c>
      <c r="U99" s="1" t="s">
        <v>822</v>
      </c>
      <c r="V99">
        <v>184200</v>
      </c>
      <c r="W99">
        <v>0</v>
      </c>
      <c r="X99">
        <v>184200</v>
      </c>
      <c r="Y99">
        <v>0</v>
      </c>
    </row>
    <row r="100" spans="1:25" x14ac:dyDescent="0.25">
      <c r="A100" s="1" t="s">
        <v>25</v>
      </c>
      <c r="B100" s="1" t="s">
        <v>26</v>
      </c>
      <c r="C100" s="1" t="s">
        <v>27</v>
      </c>
      <c r="D100">
        <v>5.0000000000000001E-301</v>
      </c>
      <c r="E100">
        <v>5.0000000000000001E-301</v>
      </c>
      <c r="F100">
        <v>5.0000000000000001E-301</v>
      </c>
      <c r="G100">
        <v>6.5410858951508999E-9</v>
      </c>
      <c r="H100">
        <v>5.0000000000000001E-301</v>
      </c>
      <c r="I100">
        <v>0</v>
      </c>
      <c r="J100">
        <v>-6631269.79</v>
      </c>
      <c r="K100">
        <v>0</v>
      </c>
      <c r="L100">
        <v>15</v>
      </c>
      <c r="M100" s="1" t="s">
        <v>28</v>
      </c>
      <c r="N100">
        <v>122057</v>
      </c>
      <c r="O100" s="1" t="s">
        <v>29</v>
      </c>
      <c r="P100" s="1" t="s">
        <v>30</v>
      </c>
      <c r="Q100" s="1" t="s">
        <v>31</v>
      </c>
      <c r="R100" s="1"/>
      <c r="S100" s="1"/>
      <c r="T100" s="1" t="s">
        <v>130</v>
      </c>
      <c r="U100" s="1" t="s">
        <v>823</v>
      </c>
      <c r="V100">
        <v>79977.679999999993</v>
      </c>
      <c r="W100">
        <v>0</v>
      </c>
      <c r="X100">
        <v>79977.679999999993</v>
      </c>
      <c r="Y100">
        <v>0</v>
      </c>
    </row>
    <row r="101" spans="1:25" x14ac:dyDescent="0.25">
      <c r="A101" s="1" t="s">
        <v>25</v>
      </c>
      <c r="B101" s="1" t="s">
        <v>26</v>
      </c>
      <c r="C101" s="1" t="s">
        <v>27</v>
      </c>
      <c r="D101">
        <v>5.0000000000000001E-301</v>
      </c>
      <c r="E101">
        <v>5.0000000000000001E-301</v>
      </c>
      <c r="F101">
        <v>5.0000000000000001E-301</v>
      </c>
      <c r="G101">
        <v>6.5410858951508999E-9</v>
      </c>
      <c r="H101">
        <v>5.0000000000000001E-301</v>
      </c>
      <c r="I101">
        <v>0</v>
      </c>
      <c r="J101">
        <v>-6631269.79</v>
      </c>
      <c r="K101">
        <v>0</v>
      </c>
      <c r="L101">
        <v>15</v>
      </c>
      <c r="M101" s="1" t="s">
        <v>28</v>
      </c>
      <c r="N101">
        <v>122057</v>
      </c>
      <c r="O101" s="1" t="s">
        <v>29</v>
      </c>
      <c r="P101" s="1" t="s">
        <v>30</v>
      </c>
      <c r="Q101" s="1" t="s">
        <v>31</v>
      </c>
      <c r="R101" s="1"/>
      <c r="S101" s="1"/>
      <c r="T101" s="1" t="s">
        <v>131</v>
      </c>
      <c r="U101" s="1" t="s">
        <v>824</v>
      </c>
      <c r="V101">
        <v>1864</v>
      </c>
      <c r="W101">
        <v>0</v>
      </c>
      <c r="X101">
        <v>1864</v>
      </c>
      <c r="Y101">
        <v>0</v>
      </c>
    </row>
    <row r="102" spans="1:25" x14ac:dyDescent="0.25">
      <c r="A102" s="1" t="s">
        <v>25</v>
      </c>
      <c r="B102" s="1" t="s">
        <v>26</v>
      </c>
      <c r="C102" s="1" t="s">
        <v>27</v>
      </c>
      <c r="D102">
        <v>5.0000000000000001E-301</v>
      </c>
      <c r="E102">
        <v>5.0000000000000001E-301</v>
      </c>
      <c r="F102">
        <v>5.0000000000000001E-301</v>
      </c>
      <c r="G102">
        <v>6.5410858951508999E-9</v>
      </c>
      <c r="H102">
        <v>5.0000000000000001E-301</v>
      </c>
      <c r="I102">
        <v>0</v>
      </c>
      <c r="J102">
        <v>-6631269.79</v>
      </c>
      <c r="K102">
        <v>0</v>
      </c>
      <c r="L102">
        <v>15</v>
      </c>
      <c r="M102" s="1" t="s">
        <v>28</v>
      </c>
      <c r="N102">
        <v>122057</v>
      </c>
      <c r="O102" s="1" t="s">
        <v>29</v>
      </c>
      <c r="P102" s="1" t="s">
        <v>30</v>
      </c>
      <c r="Q102" s="1" t="s">
        <v>31</v>
      </c>
      <c r="R102" s="1"/>
      <c r="S102" s="1"/>
      <c r="T102" s="1" t="s">
        <v>132</v>
      </c>
      <c r="U102" s="1" t="s">
        <v>825</v>
      </c>
      <c r="V102">
        <v>1500</v>
      </c>
      <c r="W102">
        <v>0</v>
      </c>
      <c r="X102">
        <v>1500</v>
      </c>
      <c r="Y102">
        <v>0</v>
      </c>
    </row>
    <row r="103" spans="1:25" x14ac:dyDescent="0.25">
      <c r="A103" s="1" t="s">
        <v>25</v>
      </c>
      <c r="B103" s="1" t="s">
        <v>26</v>
      </c>
      <c r="C103" s="1" t="s">
        <v>27</v>
      </c>
      <c r="D103">
        <v>5.0000000000000001E-301</v>
      </c>
      <c r="E103">
        <v>5.0000000000000001E-301</v>
      </c>
      <c r="F103">
        <v>5.0000000000000001E-301</v>
      </c>
      <c r="G103">
        <v>6.5410858951508999E-9</v>
      </c>
      <c r="H103">
        <v>5.0000000000000001E-301</v>
      </c>
      <c r="I103">
        <v>0</v>
      </c>
      <c r="J103">
        <v>-6631269.79</v>
      </c>
      <c r="K103">
        <v>0</v>
      </c>
      <c r="L103">
        <v>15</v>
      </c>
      <c r="M103" s="1" t="s">
        <v>28</v>
      </c>
      <c r="N103">
        <v>122057</v>
      </c>
      <c r="O103" s="1" t="s">
        <v>29</v>
      </c>
      <c r="P103" s="1" t="s">
        <v>30</v>
      </c>
      <c r="Q103" s="1" t="s">
        <v>31</v>
      </c>
      <c r="R103" s="1"/>
      <c r="S103" s="1"/>
      <c r="T103" s="1" t="s">
        <v>133</v>
      </c>
      <c r="U103" s="1" t="s">
        <v>826</v>
      </c>
      <c r="V103">
        <v>200</v>
      </c>
      <c r="W103">
        <v>0</v>
      </c>
      <c r="X103">
        <v>200</v>
      </c>
      <c r="Y103">
        <v>0</v>
      </c>
    </row>
    <row r="104" spans="1:25" x14ac:dyDescent="0.25">
      <c r="A104" s="1" t="s">
        <v>25</v>
      </c>
      <c r="B104" s="1" t="s">
        <v>26</v>
      </c>
      <c r="C104" s="1" t="s">
        <v>27</v>
      </c>
      <c r="D104">
        <v>5.0000000000000001E-301</v>
      </c>
      <c r="E104">
        <v>5.0000000000000001E-301</v>
      </c>
      <c r="F104">
        <v>5.0000000000000001E-301</v>
      </c>
      <c r="G104">
        <v>6.5410858951508999E-9</v>
      </c>
      <c r="H104">
        <v>5.0000000000000001E-301</v>
      </c>
      <c r="I104">
        <v>0</v>
      </c>
      <c r="J104">
        <v>-6631269.79</v>
      </c>
      <c r="K104">
        <v>0</v>
      </c>
      <c r="L104">
        <v>15</v>
      </c>
      <c r="M104" s="1" t="s">
        <v>28</v>
      </c>
      <c r="N104">
        <v>122057</v>
      </c>
      <c r="O104" s="1" t="s">
        <v>29</v>
      </c>
      <c r="P104" s="1" t="s">
        <v>30</v>
      </c>
      <c r="Q104" s="1" t="s">
        <v>31</v>
      </c>
      <c r="R104" s="1"/>
      <c r="S104" s="1"/>
      <c r="T104" s="1" t="s">
        <v>134</v>
      </c>
      <c r="U104" s="1" t="s">
        <v>827</v>
      </c>
      <c r="V104">
        <v>1131342.77</v>
      </c>
      <c r="W104">
        <v>0</v>
      </c>
      <c r="X104">
        <v>1131342.77</v>
      </c>
      <c r="Y104">
        <v>0</v>
      </c>
    </row>
    <row r="105" spans="1:25" x14ac:dyDescent="0.25">
      <c r="A105" s="1" t="s">
        <v>25</v>
      </c>
      <c r="B105" s="1" t="s">
        <v>26</v>
      </c>
      <c r="C105" s="1" t="s">
        <v>27</v>
      </c>
      <c r="D105">
        <v>5.0000000000000001E-301</v>
      </c>
      <c r="E105">
        <v>5.0000000000000001E-301</v>
      </c>
      <c r="F105">
        <v>5.0000000000000001E-301</v>
      </c>
      <c r="G105">
        <v>6.5410858951508999E-9</v>
      </c>
      <c r="H105">
        <v>5.0000000000000001E-301</v>
      </c>
      <c r="I105">
        <v>0</v>
      </c>
      <c r="J105">
        <v>-6631269.79</v>
      </c>
      <c r="K105">
        <v>0</v>
      </c>
      <c r="L105">
        <v>15</v>
      </c>
      <c r="M105" s="1" t="s">
        <v>28</v>
      </c>
      <c r="N105">
        <v>122057</v>
      </c>
      <c r="O105" s="1" t="s">
        <v>29</v>
      </c>
      <c r="P105" s="1" t="s">
        <v>30</v>
      </c>
      <c r="Q105" s="1" t="s">
        <v>31</v>
      </c>
      <c r="R105" s="1"/>
      <c r="S105" s="1"/>
      <c r="T105" s="1" t="s">
        <v>135</v>
      </c>
      <c r="U105" s="1" t="s">
        <v>828</v>
      </c>
      <c r="V105">
        <v>504701.98</v>
      </c>
      <c r="W105">
        <v>0</v>
      </c>
      <c r="X105">
        <v>504701.98</v>
      </c>
      <c r="Y105">
        <v>0</v>
      </c>
    </row>
    <row r="106" spans="1:25" x14ac:dyDescent="0.25">
      <c r="A106" s="1" t="s">
        <v>25</v>
      </c>
      <c r="B106" s="1" t="s">
        <v>26</v>
      </c>
      <c r="C106" s="1" t="s">
        <v>27</v>
      </c>
      <c r="D106">
        <v>5.0000000000000001E-301</v>
      </c>
      <c r="E106">
        <v>5.0000000000000001E-301</v>
      </c>
      <c r="F106">
        <v>5.0000000000000001E-301</v>
      </c>
      <c r="G106">
        <v>6.5410858951508999E-9</v>
      </c>
      <c r="H106">
        <v>5.0000000000000001E-301</v>
      </c>
      <c r="I106">
        <v>0</v>
      </c>
      <c r="J106">
        <v>-6631269.79</v>
      </c>
      <c r="K106">
        <v>0</v>
      </c>
      <c r="L106">
        <v>15</v>
      </c>
      <c r="M106" s="1" t="s">
        <v>28</v>
      </c>
      <c r="N106">
        <v>122057</v>
      </c>
      <c r="O106" s="1" t="s">
        <v>29</v>
      </c>
      <c r="P106" s="1" t="s">
        <v>30</v>
      </c>
      <c r="Q106" s="1" t="s">
        <v>31</v>
      </c>
      <c r="R106" s="1"/>
      <c r="S106" s="1"/>
      <c r="T106" s="1" t="s">
        <v>136</v>
      </c>
      <c r="U106" s="1" t="s">
        <v>829</v>
      </c>
      <c r="V106">
        <v>252348.27</v>
      </c>
      <c r="W106">
        <v>48970.05</v>
      </c>
      <c r="X106">
        <v>203378.22</v>
      </c>
      <c r="Y106">
        <v>0</v>
      </c>
    </row>
    <row r="107" spans="1:25" x14ac:dyDescent="0.25">
      <c r="A107" s="1" t="s">
        <v>25</v>
      </c>
      <c r="B107" s="1" t="s">
        <v>26</v>
      </c>
      <c r="C107" s="1" t="s">
        <v>27</v>
      </c>
      <c r="D107">
        <v>5.0000000000000001E-301</v>
      </c>
      <c r="E107">
        <v>5.0000000000000001E-301</v>
      </c>
      <c r="F107">
        <v>5.0000000000000001E-301</v>
      </c>
      <c r="G107">
        <v>6.5410858951508999E-9</v>
      </c>
      <c r="H107">
        <v>5.0000000000000001E-301</v>
      </c>
      <c r="I107">
        <v>0</v>
      </c>
      <c r="J107">
        <v>-6631269.79</v>
      </c>
      <c r="K107">
        <v>0</v>
      </c>
      <c r="L107">
        <v>15</v>
      </c>
      <c r="M107" s="1" t="s">
        <v>28</v>
      </c>
      <c r="N107">
        <v>122057</v>
      </c>
      <c r="O107" s="1" t="s">
        <v>29</v>
      </c>
      <c r="P107" s="1" t="s">
        <v>30</v>
      </c>
      <c r="Q107" s="1" t="s">
        <v>31</v>
      </c>
      <c r="R107" s="1"/>
      <c r="S107" s="1"/>
      <c r="T107" s="1" t="s">
        <v>137</v>
      </c>
      <c r="U107" s="1" t="s">
        <v>830</v>
      </c>
      <c r="V107">
        <v>39584.74</v>
      </c>
      <c r="W107">
        <v>3000</v>
      </c>
      <c r="X107">
        <v>36584.74</v>
      </c>
      <c r="Y107">
        <v>0</v>
      </c>
    </row>
    <row r="108" spans="1:25" x14ac:dyDescent="0.25">
      <c r="A108" s="1" t="s">
        <v>25</v>
      </c>
      <c r="B108" s="1" t="s">
        <v>26</v>
      </c>
      <c r="C108" s="1" t="s">
        <v>27</v>
      </c>
      <c r="D108">
        <v>5.0000000000000001E-301</v>
      </c>
      <c r="E108">
        <v>5.0000000000000001E-301</v>
      </c>
      <c r="F108">
        <v>5.0000000000000001E-301</v>
      </c>
      <c r="G108">
        <v>6.5410858951508999E-9</v>
      </c>
      <c r="H108">
        <v>5.0000000000000001E-301</v>
      </c>
      <c r="I108">
        <v>0</v>
      </c>
      <c r="J108">
        <v>-6631269.79</v>
      </c>
      <c r="K108">
        <v>0</v>
      </c>
      <c r="L108">
        <v>15</v>
      </c>
      <c r="M108" s="1" t="s">
        <v>28</v>
      </c>
      <c r="N108">
        <v>122057</v>
      </c>
      <c r="O108" s="1" t="s">
        <v>29</v>
      </c>
      <c r="P108" s="1" t="s">
        <v>30</v>
      </c>
      <c r="Q108" s="1" t="s">
        <v>31</v>
      </c>
      <c r="R108" s="1"/>
      <c r="S108" s="1"/>
      <c r="T108" s="1" t="s">
        <v>138</v>
      </c>
      <c r="U108" s="1" t="s">
        <v>831</v>
      </c>
      <c r="V108">
        <v>46636.68</v>
      </c>
      <c r="W108">
        <v>0</v>
      </c>
      <c r="X108">
        <v>46636.68</v>
      </c>
      <c r="Y108">
        <v>0</v>
      </c>
    </row>
    <row r="109" spans="1:25" x14ac:dyDescent="0.25">
      <c r="A109" s="1" t="s">
        <v>25</v>
      </c>
      <c r="B109" s="1" t="s">
        <v>26</v>
      </c>
      <c r="C109" s="1" t="s">
        <v>27</v>
      </c>
      <c r="D109">
        <v>5.0000000000000001E-301</v>
      </c>
      <c r="E109">
        <v>5.0000000000000001E-301</v>
      </c>
      <c r="F109">
        <v>5.0000000000000001E-301</v>
      </c>
      <c r="G109">
        <v>6.5410858951508999E-9</v>
      </c>
      <c r="H109">
        <v>5.0000000000000001E-301</v>
      </c>
      <c r="I109">
        <v>0</v>
      </c>
      <c r="J109">
        <v>-6631269.79</v>
      </c>
      <c r="K109">
        <v>0</v>
      </c>
      <c r="L109">
        <v>15</v>
      </c>
      <c r="M109" s="1" t="s">
        <v>28</v>
      </c>
      <c r="N109">
        <v>122057</v>
      </c>
      <c r="O109" s="1" t="s">
        <v>29</v>
      </c>
      <c r="P109" s="1" t="s">
        <v>30</v>
      </c>
      <c r="Q109" s="1" t="s">
        <v>31</v>
      </c>
      <c r="R109" s="1"/>
      <c r="S109" s="1"/>
      <c r="T109" s="1" t="s">
        <v>139</v>
      </c>
      <c r="U109" s="1" t="s">
        <v>832</v>
      </c>
      <c r="V109">
        <v>13265.86</v>
      </c>
      <c r="W109">
        <v>0</v>
      </c>
      <c r="X109">
        <v>13265.86</v>
      </c>
      <c r="Y109">
        <v>0</v>
      </c>
    </row>
    <row r="110" spans="1:25" x14ac:dyDescent="0.25">
      <c r="A110" s="1" t="s">
        <v>25</v>
      </c>
      <c r="B110" s="1" t="s">
        <v>26</v>
      </c>
      <c r="C110" s="1" t="s">
        <v>27</v>
      </c>
      <c r="D110">
        <v>5.0000000000000001E-301</v>
      </c>
      <c r="E110">
        <v>5.0000000000000001E-301</v>
      </c>
      <c r="F110">
        <v>5.0000000000000001E-301</v>
      </c>
      <c r="G110">
        <v>6.5410858951508999E-9</v>
      </c>
      <c r="H110">
        <v>5.0000000000000001E-301</v>
      </c>
      <c r="I110">
        <v>0</v>
      </c>
      <c r="J110">
        <v>-6631269.79</v>
      </c>
      <c r="K110">
        <v>0</v>
      </c>
      <c r="L110">
        <v>15</v>
      </c>
      <c r="M110" s="1" t="s">
        <v>28</v>
      </c>
      <c r="N110">
        <v>122057</v>
      </c>
      <c r="O110" s="1" t="s">
        <v>29</v>
      </c>
      <c r="P110" s="1" t="s">
        <v>30</v>
      </c>
      <c r="Q110" s="1" t="s">
        <v>31</v>
      </c>
      <c r="R110" s="1"/>
      <c r="S110" s="1"/>
      <c r="T110" s="1" t="s">
        <v>140</v>
      </c>
      <c r="U110" s="1" t="s">
        <v>833</v>
      </c>
      <c r="V110">
        <v>9612.15</v>
      </c>
      <c r="W110">
        <v>0</v>
      </c>
      <c r="X110">
        <v>9612.15</v>
      </c>
      <c r="Y110">
        <v>0</v>
      </c>
    </row>
    <row r="111" spans="1:25" x14ac:dyDescent="0.25">
      <c r="A111" s="1" t="s">
        <v>25</v>
      </c>
      <c r="B111" s="1" t="s">
        <v>26</v>
      </c>
      <c r="C111" s="1" t="s">
        <v>27</v>
      </c>
      <c r="D111">
        <v>5.0000000000000001E-301</v>
      </c>
      <c r="E111">
        <v>5.0000000000000001E-301</v>
      </c>
      <c r="F111">
        <v>5.0000000000000001E-301</v>
      </c>
      <c r="G111">
        <v>6.5410858951508999E-9</v>
      </c>
      <c r="H111">
        <v>5.0000000000000001E-301</v>
      </c>
      <c r="I111">
        <v>0</v>
      </c>
      <c r="J111">
        <v>-6631269.79</v>
      </c>
      <c r="K111">
        <v>0</v>
      </c>
      <c r="L111">
        <v>15</v>
      </c>
      <c r="M111" s="1" t="s">
        <v>28</v>
      </c>
      <c r="N111">
        <v>122057</v>
      </c>
      <c r="O111" s="1" t="s">
        <v>29</v>
      </c>
      <c r="P111" s="1" t="s">
        <v>30</v>
      </c>
      <c r="Q111" s="1" t="s">
        <v>31</v>
      </c>
      <c r="R111" s="1"/>
      <c r="S111" s="1"/>
      <c r="T111" s="1" t="s">
        <v>141</v>
      </c>
      <c r="U111" s="1" t="s">
        <v>834</v>
      </c>
      <c r="V111">
        <v>18719.54</v>
      </c>
      <c r="W111">
        <v>0</v>
      </c>
      <c r="X111">
        <v>18719.54</v>
      </c>
      <c r="Y111">
        <v>0</v>
      </c>
    </row>
    <row r="112" spans="1:25" x14ac:dyDescent="0.25">
      <c r="A112" s="1" t="s">
        <v>25</v>
      </c>
      <c r="B112" s="1" t="s">
        <v>26</v>
      </c>
      <c r="C112" s="1" t="s">
        <v>27</v>
      </c>
      <c r="D112">
        <v>5.0000000000000001E-301</v>
      </c>
      <c r="E112">
        <v>5.0000000000000001E-301</v>
      </c>
      <c r="F112">
        <v>5.0000000000000001E-301</v>
      </c>
      <c r="G112">
        <v>6.5410858951508999E-9</v>
      </c>
      <c r="H112">
        <v>5.0000000000000001E-301</v>
      </c>
      <c r="I112">
        <v>0</v>
      </c>
      <c r="J112">
        <v>-6631269.79</v>
      </c>
      <c r="K112">
        <v>0</v>
      </c>
      <c r="L112">
        <v>15</v>
      </c>
      <c r="M112" s="1" t="s">
        <v>28</v>
      </c>
      <c r="N112">
        <v>122057</v>
      </c>
      <c r="O112" s="1" t="s">
        <v>29</v>
      </c>
      <c r="P112" s="1" t="s">
        <v>30</v>
      </c>
      <c r="Q112" s="1" t="s">
        <v>31</v>
      </c>
      <c r="R112" s="1"/>
      <c r="S112" s="1"/>
      <c r="T112" s="1" t="s">
        <v>142</v>
      </c>
      <c r="U112" s="1" t="s">
        <v>835</v>
      </c>
      <c r="V112">
        <v>40795.269999999997</v>
      </c>
      <c r="W112">
        <v>0</v>
      </c>
      <c r="X112">
        <v>40795.269999999997</v>
      </c>
      <c r="Y112">
        <v>0</v>
      </c>
    </row>
    <row r="113" spans="1:25" x14ac:dyDescent="0.25">
      <c r="A113" s="1" t="s">
        <v>25</v>
      </c>
      <c r="B113" s="1" t="s">
        <v>26</v>
      </c>
      <c r="C113" s="1" t="s">
        <v>27</v>
      </c>
      <c r="D113">
        <v>5.0000000000000001E-301</v>
      </c>
      <c r="E113">
        <v>5.0000000000000001E-301</v>
      </c>
      <c r="F113">
        <v>5.0000000000000001E-301</v>
      </c>
      <c r="G113">
        <v>6.5410858951508999E-9</v>
      </c>
      <c r="H113">
        <v>5.0000000000000001E-301</v>
      </c>
      <c r="I113">
        <v>0</v>
      </c>
      <c r="J113">
        <v>-6631269.79</v>
      </c>
      <c r="K113">
        <v>0</v>
      </c>
      <c r="L113">
        <v>15</v>
      </c>
      <c r="M113" s="1" t="s">
        <v>28</v>
      </c>
      <c r="N113">
        <v>122057</v>
      </c>
      <c r="O113" s="1" t="s">
        <v>29</v>
      </c>
      <c r="P113" s="1" t="s">
        <v>30</v>
      </c>
      <c r="Q113" s="1" t="s">
        <v>31</v>
      </c>
      <c r="R113" s="1"/>
      <c r="S113" s="1"/>
      <c r="T113" s="1" t="s">
        <v>143</v>
      </c>
      <c r="U113" s="1" t="s">
        <v>836</v>
      </c>
      <c r="V113">
        <v>24581.34</v>
      </c>
      <c r="W113">
        <v>0</v>
      </c>
      <c r="X113">
        <v>24581.34</v>
      </c>
      <c r="Y113">
        <v>0</v>
      </c>
    </row>
    <row r="114" spans="1:25" x14ac:dyDescent="0.25">
      <c r="A114" s="1" t="s">
        <v>25</v>
      </c>
      <c r="B114" s="1" t="s">
        <v>26</v>
      </c>
      <c r="C114" s="1" t="s">
        <v>27</v>
      </c>
      <c r="D114">
        <v>5.0000000000000001E-301</v>
      </c>
      <c r="E114">
        <v>5.0000000000000001E-301</v>
      </c>
      <c r="F114">
        <v>5.0000000000000001E-301</v>
      </c>
      <c r="G114">
        <v>6.5410858951508999E-9</v>
      </c>
      <c r="H114">
        <v>5.0000000000000001E-301</v>
      </c>
      <c r="I114">
        <v>0</v>
      </c>
      <c r="J114">
        <v>-6631269.79</v>
      </c>
      <c r="K114">
        <v>0</v>
      </c>
      <c r="L114">
        <v>15</v>
      </c>
      <c r="M114" s="1" t="s">
        <v>28</v>
      </c>
      <c r="N114">
        <v>122057</v>
      </c>
      <c r="O114" s="1" t="s">
        <v>29</v>
      </c>
      <c r="P114" s="1" t="s">
        <v>30</v>
      </c>
      <c r="Q114" s="1" t="s">
        <v>31</v>
      </c>
      <c r="R114" s="1"/>
      <c r="S114" s="1"/>
      <c r="T114" s="1" t="s">
        <v>144</v>
      </c>
      <c r="U114" s="1" t="s">
        <v>837</v>
      </c>
      <c r="V114">
        <v>10385.42</v>
      </c>
      <c r="W114">
        <v>0</v>
      </c>
      <c r="X114">
        <v>10385.42</v>
      </c>
      <c r="Y114">
        <v>0</v>
      </c>
    </row>
    <row r="115" spans="1:25" x14ac:dyDescent="0.25">
      <c r="A115" s="1" t="s">
        <v>25</v>
      </c>
      <c r="B115" s="1" t="s">
        <v>26</v>
      </c>
      <c r="C115" s="1" t="s">
        <v>27</v>
      </c>
      <c r="D115">
        <v>5.0000000000000001E-301</v>
      </c>
      <c r="E115">
        <v>5.0000000000000001E-301</v>
      </c>
      <c r="F115">
        <v>5.0000000000000001E-301</v>
      </c>
      <c r="G115">
        <v>6.5410858951508999E-9</v>
      </c>
      <c r="H115">
        <v>5.0000000000000001E-301</v>
      </c>
      <c r="I115">
        <v>0</v>
      </c>
      <c r="J115">
        <v>-6631269.79</v>
      </c>
      <c r="K115">
        <v>0</v>
      </c>
      <c r="L115">
        <v>15</v>
      </c>
      <c r="M115" s="1" t="s">
        <v>28</v>
      </c>
      <c r="N115">
        <v>122057</v>
      </c>
      <c r="O115" s="1" t="s">
        <v>29</v>
      </c>
      <c r="P115" s="1" t="s">
        <v>30</v>
      </c>
      <c r="Q115" s="1" t="s">
        <v>31</v>
      </c>
      <c r="R115" s="1"/>
      <c r="S115" s="1"/>
      <c r="T115" s="1" t="s">
        <v>145</v>
      </c>
      <c r="U115" s="1" t="s">
        <v>838</v>
      </c>
      <c r="V115">
        <v>7034.59</v>
      </c>
      <c r="W115">
        <v>0</v>
      </c>
      <c r="X115">
        <v>7034.59</v>
      </c>
      <c r="Y115">
        <v>0</v>
      </c>
    </row>
    <row r="116" spans="1:25" x14ac:dyDescent="0.25">
      <c r="A116" s="1" t="s">
        <v>25</v>
      </c>
      <c r="B116" s="1" t="s">
        <v>26</v>
      </c>
      <c r="C116" s="1" t="s">
        <v>27</v>
      </c>
      <c r="D116">
        <v>5.0000000000000001E-301</v>
      </c>
      <c r="E116">
        <v>5.0000000000000001E-301</v>
      </c>
      <c r="F116">
        <v>5.0000000000000001E-301</v>
      </c>
      <c r="G116">
        <v>6.5410858951508999E-9</v>
      </c>
      <c r="H116">
        <v>5.0000000000000001E-301</v>
      </c>
      <c r="I116">
        <v>0</v>
      </c>
      <c r="J116">
        <v>-6631269.79</v>
      </c>
      <c r="K116">
        <v>0</v>
      </c>
      <c r="L116">
        <v>15</v>
      </c>
      <c r="M116" s="1" t="s">
        <v>28</v>
      </c>
      <c r="N116">
        <v>122057</v>
      </c>
      <c r="O116" s="1" t="s">
        <v>29</v>
      </c>
      <c r="P116" s="1" t="s">
        <v>30</v>
      </c>
      <c r="Q116" s="1" t="s">
        <v>31</v>
      </c>
      <c r="R116" s="1"/>
      <c r="S116" s="1"/>
      <c r="T116" s="1" t="s">
        <v>146</v>
      </c>
      <c r="U116" s="1" t="s">
        <v>839</v>
      </c>
      <c r="V116">
        <v>20335.36</v>
      </c>
      <c r="W116">
        <v>0</v>
      </c>
      <c r="X116">
        <v>20335.36</v>
      </c>
      <c r="Y116">
        <v>0</v>
      </c>
    </row>
    <row r="117" spans="1:25" x14ac:dyDescent="0.25">
      <c r="A117" s="1" t="s">
        <v>25</v>
      </c>
      <c r="B117" s="1" t="s">
        <v>26</v>
      </c>
      <c r="C117" s="1" t="s">
        <v>27</v>
      </c>
      <c r="D117">
        <v>5.0000000000000001E-301</v>
      </c>
      <c r="E117">
        <v>5.0000000000000001E-301</v>
      </c>
      <c r="F117">
        <v>5.0000000000000001E-301</v>
      </c>
      <c r="G117">
        <v>6.5410858951508999E-9</v>
      </c>
      <c r="H117">
        <v>5.0000000000000001E-301</v>
      </c>
      <c r="I117">
        <v>0</v>
      </c>
      <c r="J117">
        <v>-6631269.79</v>
      </c>
      <c r="K117">
        <v>0</v>
      </c>
      <c r="L117">
        <v>15</v>
      </c>
      <c r="M117" s="1" t="s">
        <v>28</v>
      </c>
      <c r="N117">
        <v>122057</v>
      </c>
      <c r="O117" s="1" t="s">
        <v>29</v>
      </c>
      <c r="P117" s="1" t="s">
        <v>30</v>
      </c>
      <c r="Q117" s="1" t="s">
        <v>31</v>
      </c>
      <c r="R117" s="1"/>
      <c r="S117" s="1"/>
      <c r="T117" s="1" t="s">
        <v>147</v>
      </c>
      <c r="U117" s="1" t="s">
        <v>840</v>
      </c>
      <c r="V117">
        <v>30290.22</v>
      </c>
      <c r="W117">
        <v>0</v>
      </c>
      <c r="X117">
        <v>30290.22</v>
      </c>
      <c r="Y117">
        <v>0</v>
      </c>
    </row>
    <row r="118" spans="1:25" x14ac:dyDescent="0.25">
      <c r="A118" s="1" t="s">
        <v>25</v>
      </c>
      <c r="B118" s="1" t="s">
        <v>26</v>
      </c>
      <c r="C118" s="1" t="s">
        <v>27</v>
      </c>
      <c r="D118">
        <v>5.0000000000000001E-301</v>
      </c>
      <c r="E118">
        <v>5.0000000000000001E-301</v>
      </c>
      <c r="F118">
        <v>5.0000000000000001E-301</v>
      </c>
      <c r="G118">
        <v>6.5410858951508999E-9</v>
      </c>
      <c r="H118">
        <v>5.0000000000000001E-301</v>
      </c>
      <c r="I118">
        <v>0</v>
      </c>
      <c r="J118">
        <v>-6631269.79</v>
      </c>
      <c r="K118">
        <v>0</v>
      </c>
      <c r="L118">
        <v>15</v>
      </c>
      <c r="M118" s="1" t="s">
        <v>28</v>
      </c>
      <c r="N118">
        <v>122057</v>
      </c>
      <c r="O118" s="1" t="s">
        <v>29</v>
      </c>
      <c r="P118" s="1" t="s">
        <v>30</v>
      </c>
      <c r="Q118" s="1" t="s">
        <v>31</v>
      </c>
      <c r="R118" s="1"/>
      <c r="S118" s="1"/>
      <c r="T118" s="1" t="s">
        <v>148</v>
      </c>
      <c r="U118" s="1" t="s">
        <v>841</v>
      </c>
      <c r="V118">
        <v>41915.879999999997</v>
      </c>
      <c r="W118">
        <v>0</v>
      </c>
      <c r="X118">
        <v>41915.879999999997</v>
      </c>
      <c r="Y118">
        <v>0</v>
      </c>
    </row>
    <row r="119" spans="1:25" x14ac:dyDescent="0.25">
      <c r="A119" s="1" t="s">
        <v>25</v>
      </c>
      <c r="B119" s="1" t="s">
        <v>26</v>
      </c>
      <c r="C119" s="1" t="s">
        <v>27</v>
      </c>
      <c r="D119">
        <v>5.0000000000000001E-301</v>
      </c>
      <c r="E119">
        <v>5.0000000000000001E-301</v>
      </c>
      <c r="F119">
        <v>5.0000000000000001E-301</v>
      </c>
      <c r="G119">
        <v>6.5410858951508999E-9</v>
      </c>
      <c r="H119">
        <v>5.0000000000000001E-301</v>
      </c>
      <c r="I119">
        <v>0</v>
      </c>
      <c r="J119">
        <v>-6631269.79</v>
      </c>
      <c r="K119">
        <v>0</v>
      </c>
      <c r="L119">
        <v>15</v>
      </c>
      <c r="M119" s="1" t="s">
        <v>28</v>
      </c>
      <c r="N119">
        <v>122057</v>
      </c>
      <c r="O119" s="1" t="s">
        <v>29</v>
      </c>
      <c r="P119" s="1" t="s">
        <v>30</v>
      </c>
      <c r="Q119" s="1" t="s">
        <v>31</v>
      </c>
      <c r="R119" s="1"/>
      <c r="S119" s="1"/>
      <c r="T119" s="1" t="s">
        <v>149</v>
      </c>
      <c r="U119" s="1" t="s">
        <v>842</v>
      </c>
      <c r="V119">
        <v>11514.77</v>
      </c>
      <c r="W119">
        <v>0</v>
      </c>
      <c r="X119">
        <v>11514.77</v>
      </c>
      <c r="Y119">
        <v>0</v>
      </c>
    </row>
    <row r="120" spans="1:25" x14ac:dyDescent="0.25">
      <c r="A120" s="1" t="s">
        <v>25</v>
      </c>
      <c r="B120" s="1" t="s">
        <v>26</v>
      </c>
      <c r="C120" s="1" t="s">
        <v>27</v>
      </c>
      <c r="D120">
        <v>5.0000000000000001E-301</v>
      </c>
      <c r="E120">
        <v>5.0000000000000001E-301</v>
      </c>
      <c r="F120">
        <v>5.0000000000000001E-301</v>
      </c>
      <c r="G120">
        <v>6.5410858951508999E-9</v>
      </c>
      <c r="H120">
        <v>5.0000000000000001E-301</v>
      </c>
      <c r="I120">
        <v>0</v>
      </c>
      <c r="J120">
        <v>-6631269.79</v>
      </c>
      <c r="K120">
        <v>0</v>
      </c>
      <c r="L120">
        <v>15</v>
      </c>
      <c r="M120" s="1" t="s">
        <v>28</v>
      </c>
      <c r="N120">
        <v>122057</v>
      </c>
      <c r="O120" s="1" t="s">
        <v>29</v>
      </c>
      <c r="P120" s="1" t="s">
        <v>30</v>
      </c>
      <c r="Q120" s="1" t="s">
        <v>31</v>
      </c>
      <c r="R120" s="1"/>
      <c r="S120" s="1"/>
      <c r="T120" s="1" t="s">
        <v>150</v>
      </c>
      <c r="U120" s="1" t="s">
        <v>843</v>
      </c>
      <c r="V120">
        <v>10745.35</v>
      </c>
      <c r="W120">
        <v>0</v>
      </c>
      <c r="X120">
        <v>10745.35</v>
      </c>
      <c r="Y120">
        <v>0</v>
      </c>
    </row>
    <row r="121" spans="1:25" x14ac:dyDescent="0.25">
      <c r="A121" s="1" t="s">
        <v>25</v>
      </c>
      <c r="B121" s="1" t="s">
        <v>26</v>
      </c>
      <c r="C121" s="1" t="s">
        <v>27</v>
      </c>
      <c r="D121">
        <v>5.0000000000000001E-301</v>
      </c>
      <c r="E121">
        <v>5.0000000000000001E-301</v>
      </c>
      <c r="F121">
        <v>5.0000000000000001E-301</v>
      </c>
      <c r="G121">
        <v>6.5410858951508999E-9</v>
      </c>
      <c r="H121">
        <v>5.0000000000000001E-301</v>
      </c>
      <c r="I121">
        <v>0</v>
      </c>
      <c r="J121">
        <v>-6631269.79</v>
      </c>
      <c r="K121">
        <v>0</v>
      </c>
      <c r="L121">
        <v>15</v>
      </c>
      <c r="M121" s="1" t="s">
        <v>28</v>
      </c>
      <c r="N121">
        <v>122057</v>
      </c>
      <c r="O121" s="1" t="s">
        <v>29</v>
      </c>
      <c r="P121" s="1" t="s">
        <v>30</v>
      </c>
      <c r="Q121" s="1" t="s">
        <v>31</v>
      </c>
      <c r="R121" s="1"/>
      <c r="S121" s="1"/>
      <c r="T121" s="1" t="s">
        <v>151</v>
      </c>
      <c r="U121" s="1" t="s">
        <v>844</v>
      </c>
      <c r="V121">
        <v>4589.99</v>
      </c>
      <c r="W121">
        <v>0</v>
      </c>
      <c r="X121">
        <v>4589.99</v>
      </c>
      <c r="Y121">
        <v>0</v>
      </c>
    </row>
    <row r="122" spans="1:25" x14ac:dyDescent="0.25">
      <c r="A122" s="1" t="s">
        <v>25</v>
      </c>
      <c r="B122" s="1" t="s">
        <v>26</v>
      </c>
      <c r="C122" s="1" t="s">
        <v>27</v>
      </c>
      <c r="D122">
        <v>5.0000000000000001E-301</v>
      </c>
      <c r="E122">
        <v>5.0000000000000001E-301</v>
      </c>
      <c r="F122">
        <v>5.0000000000000001E-301</v>
      </c>
      <c r="G122">
        <v>6.5410858951508999E-9</v>
      </c>
      <c r="H122">
        <v>5.0000000000000001E-301</v>
      </c>
      <c r="I122">
        <v>0</v>
      </c>
      <c r="J122">
        <v>-6631269.79</v>
      </c>
      <c r="K122">
        <v>0</v>
      </c>
      <c r="L122">
        <v>15</v>
      </c>
      <c r="M122" s="1" t="s">
        <v>28</v>
      </c>
      <c r="N122">
        <v>122057</v>
      </c>
      <c r="O122" s="1" t="s">
        <v>29</v>
      </c>
      <c r="P122" s="1" t="s">
        <v>30</v>
      </c>
      <c r="Q122" s="1" t="s">
        <v>31</v>
      </c>
      <c r="R122" s="1"/>
      <c r="S122" s="1"/>
      <c r="T122" s="1" t="s">
        <v>152</v>
      </c>
      <c r="U122" s="1" t="s">
        <v>845</v>
      </c>
      <c r="V122">
        <v>5385.94</v>
      </c>
      <c r="W122">
        <v>0</v>
      </c>
      <c r="X122">
        <v>5385.94</v>
      </c>
      <c r="Y122">
        <v>0</v>
      </c>
    </row>
    <row r="123" spans="1:25" x14ac:dyDescent="0.25">
      <c r="A123" s="1" t="s">
        <v>25</v>
      </c>
      <c r="B123" s="1" t="s">
        <v>26</v>
      </c>
      <c r="C123" s="1" t="s">
        <v>27</v>
      </c>
      <c r="D123">
        <v>5.0000000000000001E-301</v>
      </c>
      <c r="E123">
        <v>5.0000000000000001E-301</v>
      </c>
      <c r="F123">
        <v>5.0000000000000001E-301</v>
      </c>
      <c r="G123">
        <v>6.5410858951508999E-9</v>
      </c>
      <c r="H123">
        <v>5.0000000000000001E-301</v>
      </c>
      <c r="I123">
        <v>0</v>
      </c>
      <c r="J123">
        <v>-6631269.79</v>
      </c>
      <c r="K123">
        <v>0</v>
      </c>
      <c r="L123">
        <v>15</v>
      </c>
      <c r="M123" s="1" t="s">
        <v>28</v>
      </c>
      <c r="N123">
        <v>122057</v>
      </c>
      <c r="O123" s="1" t="s">
        <v>29</v>
      </c>
      <c r="P123" s="1" t="s">
        <v>30</v>
      </c>
      <c r="Q123" s="1" t="s">
        <v>31</v>
      </c>
      <c r="R123" s="1"/>
      <c r="S123" s="1"/>
      <c r="T123" s="1" t="s">
        <v>153</v>
      </c>
      <c r="U123" s="1" t="s">
        <v>846</v>
      </c>
      <c r="V123">
        <v>1326.57</v>
      </c>
      <c r="W123">
        <v>0</v>
      </c>
      <c r="X123">
        <v>1326.57</v>
      </c>
      <c r="Y123">
        <v>0</v>
      </c>
    </row>
    <row r="124" spans="1:25" x14ac:dyDescent="0.25">
      <c r="A124" s="1" t="s">
        <v>25</v>
      </c>
      <c r="B124" s="1" t="s">
        <v>26</v>
      </c>
      <c r="C124" s="1" t="s">
        <v>27</v>
      </c>
      <c r="D124">
        <v>5.0000000000000001E-301</v>
      </c>
      <c r="E124">
        <v>5.0000000000000001E-301</v>
      </c>
      <c r="F124">
        <v>5.0000000000000001E-301</v>
      </c>
      <c r="G124">
        <v>6.5410858951508999E-9</v>
      </c>
      <c r="H124">
        <v>5.0000000000000001E-301</v>
      </c>
      <c r="I124">
        <v>0</v>
      </c>
      <c r="J124">
        <v>-6631269.79</v>
      </c>
      <c r="K124">
        <v>0</v>
      </c>
      <c r="L124">
        <v>15</v>
      </c>
      <c r="M124" s="1" t="s">
        <v>28</v>
      </c>
      <c r="N124">
        <v>122057</v>
      </c>
      <c r="O124" s="1" t="s">
        <v>29</v>
      </c>
      <c r="P124" s="1" t="s">
        <v>30</v>
      </c>
      <c r="Q124" s="1" t="s">
        <v>31</v>
      </c>
      <c r="R124" s="1"/>
      <c r="S124" s="1"/>
      <c r="T124" s="1" t="s">
        <v>154</v>
      </c>
      <c r="U124" s="1" t="s">
        <v>847</v>
      </c>
      <c r="V124">
        <v>24272.3</v>
      </c>
      <c r="W124">
        <v>0</v>
      </c>
      <c r="X124">
        <v>24272.3</v>
      </c>
      <c r="Y124">
        <v>0</v>
      </c>
    </row>
    <row r="125" spans="1:25" x14ac:dyDescent="0.25">
      <c r="A125" s="1" t="s">
        <v>25</v>
      </c>
      <c r="B125" s="1" t="s">
        <v>26</v>
      </c>
      <c r="C125" s="1" t="s">
        <v>27</v>
      </c>
      <c r="D125">
        <v>5.0000000000000001E-301</v>
      </c>
      <c r="E125">
        <v>5.0000000000000001E-301</v>
      </c>
      <c r="F125">
        <v>5.0000000000000001E-301</v>
      </c>
      <c r="G125">
        <v>6.5410858951508999E-9</v>
      </c>
      <c r="H125">
        <v>5.0000000000000001E-301</v>
      </c>
      <c r="I125">
        <v>0</v>
      </c>
      <c r="J125">
        <v>-6631269.79</v>
      </c>
      <c r="K125">
        <v>0</v>
      </c>
      <c r="L125">
        <v>15</v>
      </c>
      <c r="M125" s="1" t="s">
        <v>28</v>
      </c>
      <c r="N125">
        <v>122057</v>
      </c>
      <c r="O125" s="1" t="s">
        <v>29</v>
      </c>
      <c r="P125" s="1" t="s">
        <v>30</v>
      </c>
      <c r="Q125" s="1" t="s">
        <v>31</v>
      </c>
      <c r="R125" s="1"/>
      <c r="S125" s="1"/>
      <c r="T125" s="1" t="s">
        <v>155</v>
      </c>
      <c r="U125" s="1" t="s">
        <v>848</v>
      </c>
      <c r="V125">
        <v>25118</v>
      </c>
      <c r="W125">
        <v>0</v>
      </c>
      <c r="X125">
        <v>25118</v>
      </c>
      <c r="Y125">
        <v>0</v>
      </c>
    </row>
    <row r="126" spans="1:25" x14ac:dyDescent="0.25">
      <c r="A126" s="1" t="s">
        <v>25</v>
      </c>
      <c r="B126" s="1" t="s">
        <v>26</v>
      </c>
      <c r="C126" s="1" t="s">
        <v>27</v>
      </c>
      <c r="D126">
        <v>5.0000000000000001E-301</v>
      </c>
      <c r="E126">
        <v>5.0000000000000001E-301</v>
      </c>
      <c r="F126">
        <v>5.0000000000000001E-301</v>
      </c>
      <c r="G126">
        <v>6.5410858951508999E-9</v>
      </c>
      <c r="H126">
        <v>5.0000000000000001E-301</v>
      </c>
      <c r="I126">
        <v>0</v>
      </c>
      <c r="J126">
        <v>-6631269.79</v>
      </c>
      <c r="K126">
        <v>0</v>
      </c>
      <c r="L126">
        <v>15</v>
      </c>
      <c r="M126" s="1" t="s">
        <v>28</v>
      </c>
      <c r="N126">
        <v>122057</v>
      </c>
      <c r="O126" s="1" t="s">
        <v>29</v>
      </c>
      <c r="P126" s="1" t="s">
        <v>30</v>
      </c>
      <c r="Q126" s="1" t="s">
        <v>31</v>
      </c>
      <c r="R126" s="1"/>
      <c r="S126" s="1"/>
      <c r="T126" s="1" t="s">
        <v>156</v>
      </c>
      <c r="U126" s="1" t="s">
        <v>849</v>
      </c>
      <c r="V126">
        <v>65738.399999999994</v>
      </c>
      <c r="W126">
        <v>0</v>
      </c>
      <c r="X126">
        <v>65738.399999999994</v>
      </c>
      <c r="Y126">
        <v>0</v>
      </c>
    </row>
    <row r="127" spans="1:25" x14ac:dyDescent="0.25">
      <c r="A127" s="1" t="s">
        <v>25</v>
      </c>
      <c r="B127" s="1" t="s">
        <v>26</v>
      </c>
      <c r="C127" s="1" t="s">
        <v>27</v>
      </c>
      <c r="D127">
        <v>5.0000000000000001E-301</v>
      </c>
      <c r="E127">
        <v>5.0000000000000001E-301</v>
      </c>
      <c r="F127">
        <v>5.0000000000000001E-301</v>
      </c>
      <c r="G127">
        <v>6.5410858951508999E-9</v>
      </c>
      <c r="H127">
        <v>5.0000000000000001E-301</v>
      </c>
      <c r="I127">
        <v>0</v>
      </c>
      <c r="J127">
        <v>-6631269.79</v>
      </c>
      <c r="K127">
        <v>0</v>
      </c>
      <c r="L127">
        <v>15</v>
      </c>
      <c r="M127" s="1" t="s">
        <v>28</v>
      </c>
      <c r="N127">
        <v>122057</v>
      </c>
      <c r="O127" s="1" t="s">
        <v>29</v>
      </c>
      <c r="P127" s="1" t="s">
        <v>30</v>
      </c>
      <c r="Q127" s="1" t="s">
        <v>31</v>
      </c>
      <c r="R127" s="1"/>
      <c r="S127" s="1"/>
      <c r="T127" s="1" t="s">
        <v>157</v>
      </c>
      <c r="U127" s="1" t="s">
        <v>850</v>
      </c>
      <c r="V127">
        <v>31272.25</v>
      </c>
      <c r="W127">
        <v>0</v>
      </c>
      <c r="X127">
        <v>31272.25</v>
      </c>
      <c r="Y127">
        <v>0</v>
      </c>
    </row>
    <row r="128" spans="1:25" x14ac:dyDescent="0.25">
      <c r="A128" s="1" t="s">
        <v>25</v>
      </c>
      <c r="B128" s="1" t="s">
        <v>26</v>
      </c>
      <c r="C128" s="1" t="s">
        <v>27</v>
      </c>
      <c r="D128">
        <v>5.0000000000000001E-301</v>
      </c>
      <c r="E128">
        <v>5.0000000000000001E-301</v>
      </c>
      <c r="F128">
        <v>5.0000000000000001E-301</v>
      </c>
      <c r="G128">
        <v>6.5410858951508999E-9</v>
      </c>
      <c r="H128">
        <v>5.0000000000000001E-301</v>
      </c>
      <c r="I128">
        <v>0</v>
      </c>
      <c r="J128">
        <v>-6631269.79</v>
      </c>
      <c r="K128">
        <v>0</v>
      </c>
      <c r="L128">
        <v>15</v>
      </c>
      <c r="M128" s="1" t="s">
        <v>28</v>
      </c>
      <c r="N128">
        <v>122057</v>
      </c>
      <c r="O128" s="1" t="s">
        <v>29</v>
      </c>
      <c r="P128" s="1" t="s">
        <v>30</v>
      </c>
      <c r="Q128" s="1" t="s">
        <v>31</v>
      </c>
      <c r="R128" s="1"/>
      <c r="S128" s="1"/>
      <c r="T128" s="1" t="s">
        <v>158</v>
      </c>
      <c r="U128" s="1" t="s">
        <v>851</v>
      </c>
      <c r="V128">
        <v>80604.33</v>
      </c>
      <c r="W128">
        <v>0</v>
      </c>
      <c r="X128">
        <v>80604.33</v>
      </c>
      <c r="Y128">
        <v>0</v>
      </c>
    </row>
    <row r="129" spans="1:25" x14ac:dyDescent="0.25">
      <c r="A129" s="1" t="s">
        <v>25</v>
      </c>
      <c r="B129" s="1" t="s">
        <v>26</v>
      </c>
      <c r="C129" s="1" t="s">
        <v>27</v>
      </c>
      <c r="D129">
        <v>5.0000000000000001E-301</v>
      </c>
      <c r="E129">
        <v>5.0000000000000001E-301</v>
      </c>
      <c r="F129">
        <v>5.0000000000000001E-301</v>
      </c>
      <c r="G129">
        <v>6.5410858951508999E-9</v>
      </c>
      <c r="H129">
        <v>5.0000000000000001E-301</v>
      </c>
      <c r="I129">
        <v>0</v>
      </c>
      <c r="J129">
        <v>-6631269.79</v>
      </c>
      <c r="K129">
        <v>0</v>
      </c>
      <c r="L129">
        <v>15</v>
      </c>
      <c r="M129" s="1" t="s">
        <v>28</v>
      </c>
      <c r="N129">
        <v>122057</v>
      </c>
      <c r="O129" s="1" t="s">
        <v>29</v>
      </c>
      <c r="P129" s="1" t="s">
        <v>30</v>
      </c>
      <c r="Q129" s="1" t="s">
        <v>31</v>
      </c>
      <c r="R129" s="1"/>
      <c r="S129" s="1"/>
      <c r="T129" s="1" t="s">
        <v>159</v>
      </c>
      <c r="U129" s="1" t="s">
        <v>852</v>
      </c>
      <c r="V129">
        <v>37548.5</v>
      </c>
      <c r="W129">
        <v>0</v>
      </c>
      <c r="X129">
        <v>37548.5</v>
      </c>
      <c r="Y129">
        <v>0</v>
      </c>
    </row>
    <row r="130" spans="1:25" x14ac:dyDescent="0.25">
      <c r="A130" s="1" t="s">
        <v>25</v>
      </c>
      <c r="B130" s="1" t="s">
        <v>26</v>
      </c>
      <c r="C130" s="1" t="s">
        <v>27</v>
      </c>
      <c r="D130">
        <v>5.0000000000000001E-301</v>
      </c>
      <c r="E130">
        <v>5.0000000000000001E-301</v>
      </c>
      <c r="F130">
        <v>5.0000000000000001E-301</v>
      </c>
      <c r="G130">
        <v>6.5410858951508999E-9</v>
      </c>
      <c r="H130">
        <v>5.0000000000000001E-301</v>
      </c>
      <c r="I130">
        <v>0</v>
      </c>
      <c r="J130">
        <v>-6631269.79</v>
      </c>
      <c r="K130">
        <v>0</v>
      </c>
      <c r="L130">
        <v>15</v>
      </c>
      <c r="M130" s="1" t="s">
        <v>28</v>
      </c>
      <c r="N130">
        <v>122057</v>
      </c>
      <c r="O130" s="1" t="s">
        <v>29</v>
      </c>
      <c r="P130" s="1" t="s">
        <v>30</v>
      </c>
      <c r="Q130" s="1" t="s">
        <v>31</v>
      </c>
      <c r="R130" s="1"/>
      <c r="S130" s="1"/>
      <c r="T130" s="1" t="s">
        <v>160</v>
      </c>
      <c r="U130" s="1" t="s">
        <v>853</v>
      </c>
      <c r="V130">
        <v>13062.95</v>
      </c>
      <c r="W130">
        <v>0</v>
      </c>
      <c r="X130">
        <v>13062.95</v>
      </c>
      <c r="Y130">
        <v>0</v>
      </c>
    </row>
    <row r="131" spans="1:25" x14ac:dyDescent="0.25">
      <c r="A131" s="1" t="s">
        <v>25</v>
      </c>
      <c r="B131" s="1" t="s">
        <v>26</v>
      </c>
      <c r="C131" s="1" t="s">
        <v>27</v>
      </c>
      <c r="D131">
        <v>5.0000000000000001E-301</v>
      </c>
      <c r="E131">
        <v>5.0000000000000001E-301</v>
      </c>
      <c r="F131">
        <v>5.0000000000000001E-301</v>
      </c>
      <c r="G131">
        <v>6.5410858951508999E-9</v>
      </c>
      <c r="H131">
        <v>5.0000000000000001E-301</v>
      </c>
      <c r="I131">
        <v>0</v>
      </c>
      <c r="J131">
        <v>-6631269.79</v>
      </c>
      <c r="K131">
        <v>0</v>
      </c>
      <c r="L131">
        <v>15</v>
      </c>
      <c r="M131" s="1" t="s">
        <v>28</v>
      </c>
      <c r="N131">
        <v>122057</v>
      </c>
      <c r="O131" s="1" t="s">
        <v>29</v>
      </c>
      <c r="P131" s="1" t="s">
        <v>30</v>
      </c>
      <c r="Q131" s="1" t="s">
        <v>31</v>
      </c>
      <c r="R131" s="1"/>
      <c r="S131" s="1"/>
      <c r="T131" s="1" t="s">
        <v>161</v>
      </c>
      <c r="U131" s="1" t="s">
        <v>854</v>
      </c>
      <c r="V131">
        <v>24163.360000000001</v>
      </c>
      <c r="W131">
        <v>0</v>
      </c>
      <c r="X131">
        <v>24163.360000000001</v>
      </c>
      <c r="Y131">
        <v>0</v>
      </c>
    </row>
    <row r="132" spans="1:25" x14ac:dyDescent="0.25">
      <c r="A132" s="1" t="s">
        <v>25</v>
      </c>
      <c r="B132" s="1" t="s">
        <v>26</v>
      </c>
      <c r="C132" s="1" t="s">
        <v>27</v>
      </c>
      <c r="D132">
        <v>5.0000000000000001E-301</v>
      </c>
      <c r="E132">
        <v>5.0000000000000001E-301</v>
      </c>
      <c r="F132">
        <v>5.0000000000000001E-301</v>
      </c>
      <c r="G132">
        <v>6.5410858951508999E-9</v>
      </c>
      <c r="H132">
        <v>5.0000000000000001E-301</v>
      </c>
      <c r="I132">
        <v>0</v>
      </c>
      <c r="J132">
        <v>-6631269.79</v>
      </c>
      <c r="K132">
        <v>0</v>
      </c>
      <c r="L132">
        <v>15</v>
      </c>
      <c r="M132" s="1" t="s">
        <v>28</v>
      </c>
      <c r="N132">
        <v>122057</v>
      </c>
      <c r="O132" s="1" t="s">
        <v>29</v>
      </c>
      <c r="P132" s="1" t="s">
        <v>30</v>
      </c>
      <c r="Q132" s="1" t="s">
        <v>31</v>
      </c>
      <c r="R132" s="1"/>
      <c r="S132" s="1"/>
      <c r="T132" s="1" t="s">
        <v>162</v>
      </c>
      <c r="U132" s="1" t="s">
        <v>855</v>
      </c>
      <c r="V132">
        <v>24667.5</v>
      </c>
      <c r="W132">
        <v>0</v>
      </c>
      <c r="X132">
        <v>24667.5</v>
      </c>
      <c r="Y132">
        <v>0</v>
      </c>
    </row>
    <row r="133" spans="1:25" x14ac:dyDescent="0.25">
      <c r="A133" s="1" t="s">
        <v>25</v>
      </c>
      <c r="B133" s="1" t="s">
        <v>26</v>
      </c>
      <c r="C133" s="1" t="s">
        <v>27</v>
      </c>
      <c r="D133">
        <v>5.0000000000000001E-301</v>
      </c>
      <c r="E133">
        <v>5.0000000000000001E-301</v>
      </c>
      <c r="F133">
        <v>5.0000000000000001E-301</v>
      </c>
      <c r="G133">
        <v>6.5410858951508999E-9</v>
      </c>
      <c r="H133">
        <v>5.0000000000000001E-301</v>
      </c>
      <c r="I133">
        <v>0</v>
      </c>
      <c r="J133">
        <v>-6631269.79</v>
      </c>
      <c r="K133">
        <v>0</v>
      </c>
      <c r="L133">
        <v>15</v>
      </c>
      <c r="M133" s="1" t="s">
        <v>28</v>
      </c>
      <c r="N133">
        <v>122057</v>
      </c>
      <c r="O133" s="1" t="s">
        <v>29</v>
      </c>
      <c r="P133" s="1" t="s">
        <v>30</v>
      </c>
      <c r="Q133" s="1" t="s">
        <v>31</v>
      </c>
      <c r="R133" s="1"/>
      <c r="S133" s="1"/>
      <c r="T133" s="1" t="s">
        <v>163</v>
      </c>
      <c r="U133" s="1" t="s">
        <v>856</v>
      </c>
      <c r="V133">
        <v>77296.649999999994</v>
      </c>
      <c r="W133">
        <v>0</v>
      </c>
      <c r="X133">
        <v>77296.649999999994</v>
      </c>
      <c r="Y133">
        <v>0</v>
      </c>
    </row>
    <row r="134" spans="1:25" x14ac:dyDescent="0.25">
      <c r="A134" s="1" t="s">
        <v>25</v>
      </c>
      <c r="B134" s="1" t="s">
        <v>26</v>
      </c>
      <c r="C134" s="1" t="s">
        <v>27</v>
      </c>
      <c r="D134">
        <v>5.0000000000000001E-301</v>
      </c>
      <c r="E134">
        <v>5.0000000000000001E-301</v>
      </c>
      <c r="F134">
        <v>5.0000000000000001E-301</v>
      </c>
      <c r="G134">
        <v>6.5410858951508999E-9</v>
      </c>
      <c r="H134">
        <v>5.0000000000000001E-301</v>
      </c>
      <c r="I134">
        <v>0</v>
      </c>
      <c r="J134">
        <v>-6631269.79</v>
      </c>
      <c r="K134">
        <v>0</v>
      </c>
      <c r="L134">
        <v>15</v>
      </c>
      <c r="M134" s="1" t="s">
        <v>28</v>
      </c>
      <c r="N134">
        <v>122057</v>
      </c>
      <c r="O134" s="1" t="s">
        <v>29</v>
      </c>
      <c r="P134" s="1" t="s">
        <v>30</v>
      </c>
      <c r="Q134" s="1" t="s">
        <v>31</v>
      </c>
      <c r="R134" s="1"/>
      <c r="S134" s="1"/>
      <c r="T134" s="1" t="s">
        <v>164</v>
      </c>
      <c r="U134" s="1" t="s">
        <v>857</v>
      </c>
      <c r="V134">
        <v>29370.880000000001</v>
      </c>
      <c r="W134">
        <v>0</v>
      </c>
      <c r="X134">
        <v>29370.880000000001</v>
      </c>
      <c r="Y134">
        <v>0</v>
      </c>
    </row>
    <row r="135" spans="1:25" x14ac:dyDescent="0.25">
      <c r="A135" s="1" t="s">
        <v>25</v>
      </c>
      <c r="B135" s="1" t="s">
        <v>26</v>
      </c>
      <c r="C135" s="1" t="s">
        <v>27</v>
      </c>
      <c r="D135">
        <v>5.0000000000000001E-301</v>
      </c>
      <c r="E135">
        <v>5.0000000000000001E-301</v>
      </c>
      <c r="F135">
        <v>5.0000000000000001E-301</v>
      </c>
      <c r="G135">
        <v>6.5410858951508999E-9</v>
      </c>
      <c r="H135">
        <v>5.0000000000000001E-301</v>
      </c>
      <c r="I135">
        <v>0</v>
      </c>
      <c r="J135">
        <v>-6631269.79</v>
      </c>
      <c r="K135">
        <v>0</v>
      </c>
      <c r="L135">
        <v>15</v>
      </c>
      <c r="M135" s="1" t="s">
        <v>28</v>
      </c>
      <c r="N135">
        <v>122057</v>
      </c>
      <c r="O135" s="1" t="s">
        <v>29</v>
      </c>
      <c r="P135" s="1" t="s">
        <v>30</v>
      </c>
      <c r="Q135" s="1" t="s">
        <v>31</v>
      </c>
      <c r="R135" s="1"/>
      <c r="S135" s="1"/>
      <c r="T135" s="1" t="s">
        <v>165</v>
      </c>
      <c r="U135" s="1" t="s">
        <v>858</v>
      </c>
      <c r="V135">
        <v>27408.31</v>
      </c>
      <c r="W135">
        <v>0</v>
      </c>
      <c r="X135">
        <v>27408.31</v>
      </c>
      <c r="Y135">
        <v>0</v>
      </c>
    </row>
    <row r="136" spans="1:25" x14ac:dyDescent="0.25">
      <c r="A136" s="1" t="s">
        <v>25</v>
      </c>
      <c r="B136" s="1" t="s">
        <v>26</v>
      </c>
      <c r="C136" s="1" t="s">
        <v>27</v>
      </c>
      <c r="D136">
        <v>5.0000000000000001E-301</v>
      </c>
      <c r="E136">
        <v>5.0000000000000001E-301</v>
      </c>
      <c r="F136">
        <v>5.0000000000000001E-301</v>
      </c>
      <c r="G136">
        <v>6.5410858951508999E-9</v>
      </c>
      <c r="H136">
        <v>5.0000000000000001E-301</v>
      </c>
      <c r="I136">
        <v>0</v>
      </c>
      <c r="J136">
        <v>-6631269.79</v>
      </c>
      <c r="K136">
        <v>0</v>
      </c>
      <c r="L136">
        <v>15</v>
      </c>
      <c r="M136" s="1" t="s">
        <v>28</v>
      </c>
      <c r="N136">
        <v>122057</v>
      </c>
      <c r="O136" s="1" t="s">
        <v>29</v>
      </c>
      <c r="P136" s="1" t="s">
        <v>30</v>
      </c>
      <c r="Q136" s="1" t="s">
        <v>31</v>
      </c>
      <c r="R136" s="1"/>
      <c r="S136" s="1"/>
      <c r="T136" s="1" t="s">
        <v>166</v>
      </c>
      <c r="U136" s="1" t="s">
        <v>859</v>
      </c>
      <c r="V136">
        <v>5720.32</v>
      </c>
      <c r="W136">
        <v>0</v>
      </c>
      <c r="X136">
        <v>5720.32</v>
      </c>
      <c r="Y136">
        <v>0</v>
      </c>
    </row>
    <row r="137" spans="1:25" x14ac:dyDescent="0.25">
      <c r="A137" s="1" t="s">
        <v>25</v>
      </c>
      <c r="B137" s="1" t="s">
        <v>26</v>
      </c>
      <c r="C137" s="1" t="s">
        <v>27</v>
      </c>
      <c r="D137">
        <v>5.0000000000000001E-301</v>
      </c>
      <c r="E137">
        <v>5.0000000000000001E-301</v>
      </c>
      <c r="F137">
        <v>5.0000000000000001E-301</v>
      </c>
      <c r="G137">
        <v>6.5410858951508999E-9</v>
      </c>
      <c r="H137">
        <v>5.0000000000000001E-301</v>
      </c>
      <c r="I137">
        <v>0</v>
      </c>
      <c r="J137">
        <v>-6631269.79</v>
      </c>
      <c r="K137">
        <v>0</v>
      </c>
      <c r="L137">
        <v>15</v>
      </c>
      <c r="M137" s="1" t="s">
        <v>28</v>
      </c>
      <c r="N137">
        <v>122057</v>
      </c>
      <c r="O137" s="1" t="s">
        <v>29</v>
      </c>
      <c r="P137" s="1" t="s">
        <v>30</v>
      </c>
      <c r="Q137" s="1" t="s">
        <v>31</v>
      </c>
      <c r="R137" s="1"/>
      <c r="S137" s="1"/>
      <c r="T137" s="1" t="s">
        <v>167</v>
      </c>
      <c r="U137" s="1" t="s">
        <v>860</v>
      </c>
      <c r="V137">
        <v>14971.04</v>
      </c>
      <c r="W137">
        <v>0</v>
      </c>
      <c r="X137">
        <v>14971.04</v>
      </c>
      <c r="Y137">
        <v>0</v>
      </c>
    </row>
    <row r="138" spans="1:25" x14ac:dyDescent="0.25">
      <c r="A138" s="1" t="s">
        <v>25</v>
      </c>
      <c r="B138" s="1" t="s">
        <v>26</v>
      </c>
      <c r="C138" s="1" t="s">
        <v>27</v>
      </c>
      <c r="D138">
        <v>5.0000000000000001E-301</v>
      </c>
      <c r="E138">
        <v>5.0000000000000001E-301</v>
      </c>
      <c r="F138">
        <v>5.0000000000000001E-301</v>
      </c>
      <c r="G138">
        <v>6.5410858951508999E-9</v>
      </c>
      <c r="H138">
        <v>5.0000000000000001E-301</v>
      </c>
      <c r="I138">
        <v>0</v>
      </c>
      <c r="J138">
        <v>-6631269.79</v>
      </c>
      <c r="K138">
        <v>0</v>
      </c>
      <c r="L138">
        <v>15</v>
      </c>
      <c r="M138" s="1" t="s">
        <v>28</v>
      </c>
      <c r="N138">
        <v>122057</v>
      </c>
      <c r="O138" s="1" t="s">
        <v>29</v>
      </c>
      <c r="P138" s="1" t="s">
        <v>30</v>
      </c>
      <c r="Q138" s="1" t="s">
        <v>31</v>
      </c>
      <c r="R138" s="1"/>
      <c r="S138" s="1"/>
      <c r="T138" s="1" t="s">
        <v>168</v>
      </c>
      <c r="U138" s="1" t="s">
        <v>861</v>
      </c>
      <c r="V138">
        <v>12815.21</v>
      </c>
      <c r="W138">
        <v>0</v>
      </c>
      <c r="X138">
        <v>12815.21</v>
      </c>
      <c r="Y138">
        <v>0</v>
      </c>
    </row>
    <row r="139" spans="1:25" x14ac:dyDescent="0.25">
      <c r="A139" s="1" t="s">
        <v>25</v>
      </c>
      <c r="B139" s="1" t="s">
        <v>26</v>
      </c>
      <c r="C139" s="1" t="s">
        <v>27</v>
      </c>
      <c r="D139">
        <v>5.0000000000000001E-301</v>
      </c>
      <c r="E139">
        <v>5.0000000000000001E-301</v>
      </c>
      <c r="F139">
        <v>5.0000000000000001E-301</v>
      </c>
      <c r="G139">
        <v>6.5410858951508999E-9</v>
      </c>
      <c r="H139">
        <v>5.0000000000000001E-301</v>
      </c>
      <c r="I139">
        <v>0</v>
      </c>
      <c r="J139">
        <v>-6631269.79</v>
      </c>
      <c r="K139">
        <v>0</v>
      </c>
      <c r="L139">
        <v>15</v>
      </c>
      <c r="M139" s="1" t="s">
        <v>28</v>
      </c>
      <c r="N139">
        <v>122057</v>
      </c>
      <c r="O139" s="1" t="s">
        <v>29</v>
      </c>
      <c r="P139" s="1" t="s">
        <v>30</v>
      </c>
      <c r="Q139" s="1" t="s">
        <v>31</v>
      </c>
      <c r="R139" s="1"/>
      <c r="S139" s="1"/>
      <c r="T139" s="1" t="s">
        <v>169</v>
      </c>
      <c r="U139" s="1" t="s">
        <v>862</v>
      </c>
      <c r="V139">
        <v>1941.02</v>
      </c>
      <c r="W139">
        <v>0</v>
      </c>
      <c r="X139">
        <v>1941.02</v>
      </c>
      <c r="Y139">
        <v>0</v>
      </c>
    </row>
    <row r="140" spans="1:25" x14ac:dyDescent="0.25">
      <c r="A140" s="1" t="s">
        <v>25</v>
      </c>
      <c r="B140" s="1" t="s">
        <v>26</v>
      </c>
      <c r="C140" s="1" t="s">
        <v>27</v>
      </c>
      <c r="D140">
        <v>5.0000000000000001E-301</v>
      </c>
      <c r="E140">
        <v>5.0000000000000001E-301</v>
      </c>
      <c r="F140">
        <v>5.0000000000000001E-301</v>
      </c>
      <c r="G140">
        <v>6.5410858951508999E-9</v>
      </c>
      <c r="H140">
        <v>5.0000000000000001E-301</v>
      </c>
      <c r="I140">
        <v>0</v>
      </c>
      <c r="J140">
        <v>-6631269.79</v>
      </c>
      <c r="K140">
        <v>0</v>
      </c>
      <c r="L140">
        <v>15</v>
      </c>
      <c r="M140" s="1" t="s">
        <v>28</v>
      </c>
      <c r="N140">
        <v>122057</v>
      </c>
      <c r="O140" s="1" t="s">
        <v>29</v>
      </c>
      <c r="P140" s="1" t="s">
        <v>30</v>
      </c>
      <c r="Q140" s="1" t="s">
        <v>31</v>
      </c>
      <c r="R140" s="1"/>
      <c r="S140" s="1"/>
      <c r="T140" s="1" t="s">
        <v>170</v>
      </c>
      <c r="U140" s="1" t="s">
        <v>863</v>
      </c>
      <c r="V140">
        <v>3780.11</v>
      </c>
      <c r="W140">
        <v>0</v>
      </c>
      <c r="X140">
        <v>3780.11</v>
      </c>
      <c r="Y140">
        <v>0</v>
      </c>
    </row>
    <row r="141" spans="1:25" x14ac:dyDescent="0.25">
      <c r="A141" s="1" t="s">
        <v>25</v>
      </c>
      <c r="B141" s="1" t="s">
        <v>26</v>
      </c>
      <c r="C141" s="1" t="s">
        <v>27</v>
      </c>
      <c r="D141">
        <v>5.0000000000000001E-301</v>
      </c>
      <c r="E141">
        <v>5.0000000000000001E-301</v>
      </c>
      <c r="F141">
        <v>5.0000000000000001E-301</v>
      </c>
      <c r="G141">
        <v>6.5410858951508999E-9</v>
      </c>
      <c r="H141">
        <v>5.0000000000000001E-301</v>
      </c>
      <c r="I141">
        <v>0</v>
      </c>
      <c r="J141">
        <v>-6631269.79</v>
      </c>
      <c r="K141">
        <v>0</v>
      </c>
      <c r="L141">
        <v>15</v>
      </c>
      <c r="M141" s="1" t="s">
        <v>28</v>
      </c>
      <c r="N141">
        <v>122057</v>
      </c>
      <c r="O141" s="1" t="s">
        <v>29</v>
      </c>
      <c r="P141" s="1" t="s">
        <v>30</v>
      </c>
      <c r="Q141" s="1" t="s">
        <v>31</v>
      </c>
      <c r="R141" s="1"/>
      <c r="S141" s="1"/>
      <c r="T141" s="1" t="s">
        <v>171</v>
      </c>
      <c r="U141" s="1" t="s">
        <v>864</v>
      </c>
      <c r="V141">
        <v>20747.37</v>
      </c>
      <c r="W141">
        <v>0</v>
      </c>
      <c r="X141">
        <v>20747.37</v>
      </c>
      <c r="Y141">
        <v>0</v>
      </c>
    </row>
    <row r="142" spans="1:25" x14ac:dyDescent="0.25">
      <c r="A142" s="1" t="s">
        <v>25</v>
      </c>
      <c r="B142" s="1" t="s">
        <v>26</v>
      </c>
      <c r="C142" s="1" t="s">
        <v>27</v>
      </c>
      <c r="D142">
        <v>5.0000000000000001E-301</v>
      </c>
      <c r="E142">
        <v>5.0000000000000001E-301</v>
      </c>
      <c r="F142">
        <v>5.0000000000000001E-301</v>
      </c>
      <c r="G142">
        <v>6.5410858951508999E-9</v>
      </c>
      <c r="H142">
        <v>5.0000000000000001E-301</v>
      </c>
      <c r="I142">
        <v>0</v>
      </c>
      <c r="J142">
        <v>-6631269.79</v>
      </c>
      <c r="K142">
        <v>0</v>
      </c>
      <c r="L142">
        <v>15</v>
      </c>
      <c r="M142" s="1" t="s">
        <v>28</v>
      </c>
      <c r="N142">
        <v>122057</v>
      </c>
      <c r="O142" s="1" t="s">
        <v>29</v>
      </c>
      <c r="P142" s="1" t="s">
        <v>30</v>
      </c>
      <c r="Q142" s="1" t="s">
        <v>31</v>
      </c>
      <c r="R142" s="1"/>
      <c r="S142" s="1"/>
      <c r="T142" s="1" t="s">
        <v>172</v>
      </c>
      <c r="U142" s="1" t="s">
        <v>865</v>
      </c>
      <c r="V142">
        <v>4963.8</v>
      </c>
      <c r="W142">
        <v>0</v>
      </c>
      <c r="X142">
        <v>4963.8</v>
      </c>
      <c r="Y142">
        <v>0</v>
      </c>
    </row>
    <row r="143" spans="1:25" x14ac:dyDescent="0.25">
      <c r="A143" s="1" t="s">
        <v>25</v>
      </c>
      <c r="B143" s="1" t="s">
        <v>26</v>
      </c>
      <c r="C143" s="1" t="s">
        <v>27</v>
      </c>
      <c r="D143">
        <v>5.0000000000000001E-301</v>
      </c>
      <c r="E143">
        <v>5.0000000000000001E-301</v>
      </c>
      <c r="F143">
        <v>5.0000000000000001E-301</v>
      </c>
      <c r="G143">
        <v>6.5410858951508999E-9</v>
      </c>
      <c r="H143">
        <v>5.0000000000000001E-301</v>
      </c>
      <c r="I143">
        <v>0</v>
      </c>
      <c r="J143">
        <v>-6631269.79</v>
      </c>
      <c r="K143">
        <v>0</v>
      </c>
      <c r="L143">
        <v>15</v>
      </c>
      <c r="M143" s="1" t="s">
        <v>28</v>
      </c>
      <c r="N143">
        <v>122057</v>
      </c>
      <c r="O143" s="1" t="s">
        <v>29</v>
      </c>
      <c r="P143" s="1" t="s">
        <v>30</v>
      </c>
      <c r="Q143" s="1" t="s">
        <v>31</v>
      </c>
      <c r="R143" s="1"/>
      <c r="S143" s="1"/>
      <c r="T143" s="1" t="s">
        <v>173</v>
      </c>
      <c r="U143" s="1" t="s">
        <v>866</v>
      </c>
      <c r="V143">
        <v>2097.17</v>
      </c>
      <c r="W143">
        <v>0</v>
      </c>
      <c r="X143">
        <v>2097.17</v>
      </c>
      <c r="Y143">
        <v>0</v>
      </c>
    </row>
    <row r="144" spans="1:25" x14ac:dyDescent="0.25">
      <c r="A144" s="1" t="s">
        <v>25</v>
      </c>
      <c r="B144" s="1" t="s">
        <v>26</v>
      </c>
      <c r="C144" s="1" t="s">
        <v>27</v>
      </c>
      <c r="D144">
        <v>5.0000000000000001E-301</v>
      </c>
      <c r="E144">
        <v>5.0000000000000001E-301</v>
      </c>
      <c r="F144">
        <v>5.0000000000000001E-301</v>
      </c>
      <c r="G144">
        <v>6.5410858951508999E-9</v>
      </c>
      <c r="H144">
        <v>5.0000000000000001E-301</v>
      </c>
      <c r="I144">
        <v>0</v>
      </c>
      <c r="J144">
        <v>-6631269.79</v>
      </c>
      <c r="K144">
        <v>0</v>
      </c>
      <c r="L144">
        <v>15</v>
      </c>
      <c r="M144" s="1" t="s">
        <v>28</v>
      </c>
      <c r="N144">
        <v>122057</v>
      </c>
      <c r="O144" s="1" t="s">
        <v>29</v>
      </c>
      <c r="P144" s="1" t="s">
        <v>30</v>
      </c>
      <c r="Q144" s="1" t="s">
        <v>31</v>
      </c>
      <c r="R144" s="1"/>
      <c r="S144" s="1"/>
      <c r="T144" s="1" t="s">
        <v>174</v>
      </c>
      <c r="U144" s="1" t="s">
        <v>867</v>
      </c>
      <c r="V144">
        <v>1420.52</v>
      </c>
      <c r="W144">
        <v>0</v>
      </c>
      <c r="X144">
        <v>1420.52</v>
      </c>
      <c r="Y144">
        <v>0</v>
      </c>
    </row>
    <row r="145" spans="1:25" x14ac:dyDescent="0.25">
      <c r="A145" s="1" t="s">
        <v>25</v>
      </c>
      <c r="B145" s="1" t="s">
        <v>26</v>
      </c>
      <c r="C145" s="1" t="s">
        <v>27</v>
      </c>
      <c r="D145">
        <v>5.0000000000000001E-301</v>
      </c>
      <c r="E145">
        <v>5.0000000000000001E-301</v>
      </c>
      <c r="F145">
        <v>5.0000000000000001E-301</v>
      </c>
      <c r="G145">
        <v>6.5410858951508999E-9</v>
      </c>
      <c r="H145">
        <v>5.0000000000000001E-301</v>
      </c>
      <c r="I145">
        <v>0</v>
      </c>
      <c r="J145">
        <v>-6631269.79</v>
      </c>
      <c r="K145">
        <v>0</v>
      </c>
      <c r="L145">
        <v>15</v>
      </c>
      <c r="M145" s="1" t="s">
        <v>28</v>
      </c>
      <c r="N145">
        <v>122057</v>
      </c>
      <c r="O145" s="1" t="s">
        <v>29</v>
      </c>
      <c r="P145" s="1" t="s">
        <v>30</v>
      </c>
      <c r="Q145" s="1" t="s">
        <v>31</v>
      </c>
      <c r="R145" s="1"/>
      <c r="S145" s="1"/>
      <c r="T145" s="1" t="s">
        <v>175</v>
      </c>
      <c r="U145" s="1" t="s">
        <v>868</v>
      </c>
      <c r="V145">
        <v>7897.11</v>
      </c>
      <c r="W145">
        <v>0</v>
      </c>
      <c r="X145">
        <v>7897.11</v>
      </c>
      <c r="Y145">
        <v>0</v>
      </c>
    </row>
    <row r="146" spans="1:25" x14ac:dyDescent="0.25">
      <c r="A146" s="1" t="s">
        <v>25</v>
      </c>
      <c r="B146" s="1" t="s">
        <v>26</v>
      </c>
      <c r="C146" s="1" t="s">
        <v>27</v>
      </c>
      <c r="D146">
        <v>5.0000000000000001E-301</v>
      </c>
      <c r="E146">
        <v>5.0000000000000001E-301</v>
      </c>
      <c r="F146">
        <v>5.0000000000000001E-301</v>
      </c>
      <c r="G146">
        <v>6.5410858951508999E-9</v>
      </c>
      <c r="H146">
        <v>5.0000000000000001E-301</v>
      </c>
      <c r="I146">
        <v>0</v>
      </c>
      <c r="J146">
        <v>-6631269.79</v>
      </c>
      <c r="K146">
        <v>0</v>
      </c>
      <c r="L146">
        <v>15</v>
      </c>
      <c r="M146" s="1" t="s">
        <v>28</v>
      </c>
      <c r="N146">
        <v>122057</v>
      </c>
      <c r="O146" s="1" t="s">
        <v>29</v>
      </c>
      <c r="P146" s="1" t="s">
        <v>30</v>
      </c>
      <c r="Q146" s="1" t="s">
        <v>31</v>
      </c>
      <c r="R146" s="1"/>
      <c r="S146" s="1"/>
      <c r="T146" s="1" t="s">
        <v>176</v>
      </c>
      <c r="U146" s="1" t="s">
        <v>869</v>
      </c>
      <c r="V146">
        <v>11763.02</v>
      </c>
      <c r="W146">
        <v>0</v>
      </c>
      <c r="X146">
        <v>11763.02</v>
      </c>
      <c r="Y146">
        <v>0</v>
      </c>
    </row>
    <row r="147" spans="1:25" x14ac:dyDescent="0.25">
      <c r="A147" s="1" t="s">
        <v>25</v>
      </c>
      <c r="B147" s="1" t="s">
        <v>26</v>
      </c>
      <c r="C147" s="1" t="s">
        <v>27</v>
      </c>
      <c r="D147">
        <v>5.0000000000000001E-301</v>
      </c>
      <c r="E147">
        <v>5.0000000000000001E-301</v>
      </c>
      <c r="F147">
        <v>5.0000000000000001E-301</v>
      </c>
      <c r="G147">
        <v>6.5410858951508999E-9</v>
      </c>
      <c r="H147">
        <v>5.0000000000000001E-301</v>
      </c>
      <c r="I147">
        <v>0</v>
      </c>
      <c r="J147">
        <v>-6631269.79</v>
      </c>
      <c r="K147">
        <v>0</v>
      </c>
      <c r="L147">
        <v>15</v>
      </c>
      <c r="M147" s="1" t="s">
        <v>28</v>
      </c>
      <c r="N147">
        <v>122057</v>
      </c>
      <c r="O147" s="1" t="s">
        <v>29</v>
      </c>
      <c r="P147" s="1" t="s">
        <v>30</v>
      </c>
      <c r="Q147" s="1" t="s">
        <v>31</v>
      </c>
      <c r="R147" s="1"/>
      <c r="S147" s="1"/>
      <c r="T147" s="1" t="s">
        <v>177</v>
      </c>
      <c r="U147" s="1" t="s">
        <v>870</v>
      </c>
      <c r="V147">
        <v>16277.77</v>
      </c>
      <c r="W147">
        <v>0</v>
      </c>
      <c r="X147">
        <v>16277.77</v>
      </c>
      <c r="Y147">
        <v>0</v>
      </c>
    </row>
    <row r="148" spans="1:25" x14ac:dyDescent="0.25">
      <c r="A148" s="1" t="s">
        <v>25</v>
      </c>
      <c r="B148" s="1" t="s">
        <v>26</v>
      </c>
      <c r="C148" s="1" t="s">
        <v>27</v>
      </c>
      <c r="D148">
        <v>5.0000000000000001E-301</v>
      </c>
      <c r="E148">
        <v>5.0000000000000001E-301</v>
      </c>
      <c r="F148">
        <v>5.0000000000000001E-301</v>
      </c>
      <c r="G148">
        <v>6.5410858951508999E-9</v>
      </c>
      <c r="H148">
        <v>5.0000000000000001E-301</v>
      </c>
      <c r="I148">
        <v>0</v>
      </c>
      <c r="J148">
        <v>-6631269.79</v>
      </c>
      <c r="K148">
        <v>0</v>
      </c>
      <c r="L148">
        <v>15</v>
      </c>
      <c r="M148" s="1" t="s">
        <v>28</v>
      </c>
      <c r="N148">
        <v>122057</v>
      </c>
      <c r="O148" s="1" t="s">
        <v>29</v>
      </c>
      <c r="P148" s="1" t="s">
        <v>30</v>
      </c>
      <c r="Q148" s="1" t="s">
        <v>31</v>
      </c>
      <c r="R148" s="1"/>
      <c r="S148" s="1"/>
      <c r="T148" s="1" t="s">
        <v>178</v>
      </c>
      <c r="U148" s="1" t="s">
        <v>871</v>
      </c>
      <c r="V148">
        <v>5266.67</v>
      </c>
      <c r="W148">
        <v>0</v>
      </c>
      <c r="X148">
        <v>5266.67</v>
      </c>
      <c r="Y148">
        <v>0</v>
      </c>
    </row>
    <row r="149" spans="1:25" x14ac:dyDescent="0.25">
      <c r="A149" s="1" t="s">
        <v>25</v>
      </c>
      <c r="B149" s="1" t="s">
        <v>26</v>
      </c>
      <c r="C149" s="1" t="s">
        <v>27</v>
      </c>
      <c r="D149">
        <v>5.0000000000000001E-301</v>
      </c>
      <c r="E149">
        <v>5.0000000000000001E-301</v>
      </c>
      <c r="F149">
        <v>5.0000000000000001E-301</v>
      </c>
      <c r="G149">
        <v>6.5410858951508999E-9</v>
      </c>
      <c r="H149">
        <v>5.0000000000000001E-301</v>
      </c>
      <c r="I149">
        <v>0</v>
      </c>
      <c r="J149">
        <v>-6631269.79</v>
      </c>
      <c r="K149">
        <v>0</v>
      </c>
      <c r="L149">
        <v>15</v>
      </c>
      <c r="M149" s="1" t="s">
        <v>28</v>
      </c>
      <c r="N149">
        <v>122057</v>
      </c>
      <c r="O149" s="1" t="s">
        <v>29</v>
      </c>
      <c r="P149" s="1" t="s">
        <v>30</v>
      </c>
      <c r="Q149" s="1" t="s">
        <v>31</v>
      </c>
      <c r="R149" s="1"/>
      <c r="S149" s="1"/>
      <c r="T149" s="1" t="s">
        <v>179</v>
      </c>
      <c r="U149" s="1" t="s">
        <v>872</v>
      </c>
      <c r="V149">
        <v>13575.3</v>
      </c>
      <c r="W149">
        <v>0</v>
      </c>
      <c r="X149">
        <v>13575.3</v>
      </c>
      <c r="Y149">
        <v>0</v>
      </c>
    </row>
    <row r="150" spans="1:25" x14ac:dyDescent="0.25">
      <c r="A150" s="1" t="s">
        <v>25</v>
      </c>
      <c r="B150" s="1" t="s">
        <v>26</v>
      </c>
      <c r="C150" s="1" t="s">
        <v>27</v>
      </c>
      <c r="D150">
        <v>5.0000000000000001E-301</v>
      </c>
      <c r="E150">
        <v>5.0000000000000001E-301</v>
      </c>
      <c r="F150">
        <v>5.0000000000000001E-301</v>
      </c>
      <c r="G150">
        <v>6.5410858951508999E-9</v>
      </c>
      <c r="H150">
        <v>5.0000000000000001E-301</v>
      </c>
      <c r="I150">
        <v>0</v>
      </c>
      <c r="J150">
        <v>-6631269.79</v>
      </c>
      <c r="K150">
        <v>0</v>
      </c>
      <c r="L150">
        <v>15</v>
      </c>
      <c r="M150" s="1" t="s">
        <v>28</v>
      </c>
      <c r="N150">
        <v>122057</v>
      </c>
      <c r="O150" s="1" t="s">
        <v>29</v>
      </c>
      <c r="P150" s="1" t="s">
        <v>30</v>
      </c>
      <c r="Q150" s="1" t="s">
        <v>31</v>
      </c>
      <c r="R150" s="1"/>
      <c r="S150" s="1"/>
      <c r="T150" s="1" t="s">
        <v>180</v>
      </c>
      <c r="U150" s="1" t="s">
        <v>873</v>
      </c>
      <c r="V150">
        <v>6323.89</v>
      </c>
      <c r="W150">
        <v>0</v>
      </c>
      <c r="X150">
        <v>6323.89</v>
      </c>
      <c r="Y150">
        <v>0</v>
      </c>
    </row>
    <row r="151" spans="1:25" x14ac:dyDescent="0.25">
      <c r="A151" s="1" t="s">
        <v>25</v>
      </c>
      <c r="B151" s="1" t="s">
        <v>26</v>
      </c>
      <c r="C151" s="1" t="s">
        <v>27</v>
      </c>
      <c r="D151">
        <v>5.0000000000000001E-301</v>
      </c>
      <c r="E151">
        <v>5.0000000000000001E-301</v>
      </c>
      <c r="F151">
        <v>5.0000000000000001E-301</v>
      </c>
      <c r="G151">
        <v>6.5410858951508999E-9</v>
      </c>
      <c r="H151">
        <v>5.0000000000000001E-301</v>
      </c>
      <c r="I151">
        <v>0</v>
      </c>
      <c r="J151">
        <v>-6631269.79</v>
      </c>
      <c r="K151">
        <v>0</v>
      </c>
      <c r="L151">
        <v>15</v>
      </c>
      <c r="M151" s="1" t="s">
        <v>28</v>
      </c>
      <c r="N151">
        <v>122057</v>
      </c>
      <c r="O151" s="1" t="s">
        <v>29</v>
      </c>
      <c r="P151" s="1" t="s">
        <v>30</v>
      </c>
      <c r="Q151" s="1" t="s">
        <v>31</v>
      </c>
      <c r="R151" s="1"/>
      <c r="S151" s="1"/>
      <c r="T151" s="1" t="s">
        <v>181</v>
      </c>
      <c r="U151" s="1" t="s">
        <v>874</v>
      </c>
      <c r="V151">
        <v>4845.3999999999996</v>
      </c>
      <c r="W151">
        <v>0</v>
      </c>
      <c r="X151">
        <v>4845.3999999999996</v>
      </c>
      <c r="Y151">
        <v>0</v>
      </c>
    </row>
    <row r="152" spans="1:25" x14ac:dyDescent="0.25">
      <c r="A152" s="1" t="s">
        <v>25</v>
      </c>
      <c r="B152" s="1" t="s">
        <v>26</v>
      </c>
      <c r="C152" s="1" t="s">
        <v>27</v>
      </c>
      <c r="D152">
        <v>5.0000000000000001E-301</v>
      </c>
      <c r="E152">
        <v>5.0000000000000001E-301</v>
      </c>
      <c r="F152">
        <v>5.0000000000000001E-301</v>
      </c>
      <c r="G152">
        <v>6.5410858951508999E-9</v>
      </c>
      <c r="H152">
        <v>5.0000000000000001E-301</v>
      </c>
      <c r="I152">
        <v>0</v>
      </c>
      <c r="J152">
        <v>-6631269.79</v>
      </c>
      <c r="K152">
        <v>0</v>
      </c>
      <c r="L152">
        <v>15</v>
      </c>
      <c r="M152" s="1" t="s">
        <v>28</v>
      </c>
      <c r="N152">
        <v>122057</v>
      </c>
      <c r="O152" s="1" t="s">
        <v>29</v>
      </c>
      <c r="P152" s="1" t="s">
        <v>30</v>
      </c>
      <c r="Q152" s="1" t="s">
        <v>31</v>
      </c>
      <c r="R152" s="1"/>
      <c r="S152" s="1"/>
      <c r="T152" s="1" t="s">
        <v>182</v>
      </c>
      <c r="U152" s="1" t="s">
        <v>875</v>
      </c>
      <c r="V152">
        <v>8962.7999999999993</v>
      </c>
      <c r="W152">
        <v>0</v>
      </c>
      <c r="X152">
        <v>8962.7999999999993</v>
      </c>
      <c r="Y152">
        <v>0</v>
      </c>
    </row>
    <row r="153" spans="1:25" x14ac:dyDescent="0.25">
      <c r="A153" s="1" t="s">
        <v>25</v>
      </c>
      <c r="B153" s="1" t="s">
        <v>26</v>
      </c>
      <c r="C153" s="1" t="s">
        <v>27</v>
      </c>
      <c r="D153">
        <v>5.0000000000000001E-301</v>
      </c>
      <c r="E153">
        <v>5.0000000000000001E-301</v>
      </c>
      <c r="F153">
        <v>5.0000000000000001E-301</v>
      </c>
      <c r="G153">
        <v>6.5410858951508999E-9</v>
      </c>
      <c r="H153">
        <v>5.0000000000000001E-301</v>
      </c>
      <c r="I153">
        <v>0</v>
      </c>
      <c r="J153">
        <v>-6631269.79</v>
      </c>
      <c r="K153">
        <v>0</v>
      </c>
      <c r="L153">
        <v>15</v>
      </c>
      <c r="M153" s="1" t="s">
        <v>28</v>
      </c>
      <c r="N153">
        <v>122057</v>
      </c>
      <c r="O153" s="1" t="s">
        <v>29</v>
      </c>
      <c r="P153" s="1" t="s">
        <v>30</v>
      </c>
      <c r="Q153" s="1" t="s">
        <v>31</v>
      </c>
      <c r="R153" s="1"/>
      <c r="S153" s="1"/>
      <c r="T153" s="1" t="s">
        <v>183</v>
      </c>
      <c r="U153" s="1" t="s">
        <v>876</v>
      </c>
      <c r="V153">
        <v>9149.8700000000008</v>
      </c>
      <c r="W153">
        <v>0</v>
      </c>
      <c r="X153">
        <v>9149.8700000000008</v>
      </c>
      <c r="Y153">
        <v>0</v>
      </c>
    </row>
    <row r="154" spans="1:25" x14ac:dyDescent="0.25">
      <c r="A154" s="1" t="s">
        <v>25</v>
      </c>
      <c r="B154" s="1" t="s">
        <v>26</v>
      </c>
      <c r="C154" s="1" t="s">
        <v>27</v>
      </c>
      <c r="D154">
        <v>5.0000000000000001E-301</v>
      </c>
      <c r="E154">
        <v>5.0000000000000001E-301</v>
      </c>
      <c r="F154">
        <v>5.0000000000000001E-301</v>
      </c>
      <c r="G154">
        <v>6.5410858951508999E-9</v>
      </c>
      <c r="H154">
        <v>5.0000000000000001E-301</v>
      </c>
      <c r="I154">
        <v>0</v>
      </c>
      <c r="J154">
        <v>-6631269.79</v>
      </c>
      <c r="K154">
        <v>0</v>
      </c>
      <c r="L154">
        <v>15</v>
      </c>
      <c r="M154" s="1" t="s">
        <v>28</v>
      </c>
      <c r="N154">
        <v>122057</v>
      </c>
      <c r="O154" s="1" t="s">
        <v>29</v>
      </c>
      <c r="P154" s="1" t="s">
        <v>30</v>
      </c>
      <c r="Q154" s="1" t="s">
        <v>31</v>
      </c>
      <c r="R154" s="1"/>
      <c r="S154" s="1"/>
      <c r="T154" s="1" t="s">
        <v>184</v>
      </c>
      <c r="U154" s="1" t="s">
        <v>877</v>
      </c>
      <c r="V154">
        <v>56272.36</v>
      </c>
      <c r="W154">
        <v>0</v>
      </c>
      <c r="X154">
        <v>56272.36</v>
      </c>
      <c r="Y154">
        <v>0</v>
      </c>
    </row>
    <row r="155" spans="1:25" x14ac:dyDescent="0.25">
      <c r="A155" s="1" t="s">
        <v>25</v>
      </c>
      <c r="B155" s="1" t="s">
        <v>26</v>
      </c>
      <c r="C155" s="1" t="s">
        <v>27</v>
      </c>
      <c r="D155">
        <v>5.0000000000000001E-301</v>
      </c>
      <c r="E155">
        <v>5.0000000000000001E-301</v>
      </c>
      <c r="F155">
        <v>5.0000000000000001E-301</v>
      </c>
      <c r="G155">
        <v>6.5410858951508999E-9</v>
      </c>
      <c r="H155">
        <v>5.0000000000000001E-301</v>
      </c>
      <c r="I155">
        <v>0</v>
      </c>
      <c r="J155">
        <v>-6631269.79</v>
      </c>
      <c r="K155">
        <v>0</v>
      </c>
      <c r="L155">
        <v>15</v>
      </c>
      <c r="M155" s="1" t="s">
        <v>28</v>
      </c>
      <c r="N155">
        <v>122057</v>
      </c>
      <c r="O155" s="1" t="s">
        <v>29</v>
      </c>
      <c r="P155" s="1" t="s">
        <v>30</v>
      </c>
      <c r="Q155" s="1" t="s">
        <v>31</v>
      </c>
      <c r="R155" s="1"/>
      <c r="S155" s="1"/>
      <c r="T155" s="1" t="s">
        <v>185</v>
      </c>
      <c r="U155" s="1" t="s">
        <v>878</v>
      </c>
      <c r="V155">
        <v>38027.49</v>
      </c>
      <c r="W155">
        <v>0</v>
      </c>
      <c r="X155">
        <v>38027.49</v>
      </c>
      <c r="Y155">
        <v>0</v>
      </c>
    </row>
    <row r="156" spans="1:25" x14ac:dyDescent="0.25">
      <c r="A156" s="1" t="s">
        <v>25</v>
      </c>
      <c r="B156" s="1" t="s">
        <v>26</v>
      </c>
      <c r="C156" s="1" t="s">
        <v>27</v>
      </c>
      <c r="D156">
        <v>5.0000000000000001E-301</v>
      </c>
      <c r="E156">
        <v>5.0000000000000001E-301</v>
      </c>
      <c r="F156">
        <v>5.0000000000000001E-301</v>
      </c>
      <c r="G156">
        <v>6.5410858951508999E-9</v>
      </c>
      <c r="H156">
        <v>5.0000000000000001E-301</v>
      </c>
      <c r="I156">
        <v>0</v>
      </c>
      <c r="J156">
        <v>-6631269.79</v>
      </c>
      <c r="K156">
        <v>0</v>
      </c>
      <c r="L156">
        <v>15</v>
      </c>
      <c r="M156" s="1" t="s">
        <v>28</v>
      </c>
      <c r="N156">
        <v>122057</v>
      </c>
      <c r="O156" s="1" t="s">
        <v>29</v>
      </c>
      <c r="P156" s="1" t="s">
        <v>30</v>
      </c>
      <c r="Q156" s="1" t="s">
        <v>31</v>
      </c>
      <c r="R156" s="1"/>
      <c r="S156" s="1"/>
      <c r="T156" s="1" t="s">
        <v>186</v>
      </c>
      <c r="U156" s="1" t="s">
        <v>879</v>
      </c>
      <c r="V156">
        <v>40049.93</v>
      </c>
      <c r="W156">
        <v>0</v>
      </c>
      <c r="X156">
        <v>40049.93</v>
      </c>
      <c r="Y156">
        <v>0</v>
      </c>
    </row>
    <row r="157" spans="1:25" x14ac:dyDescent="0.25">
      <c r="A157" s="1" t="s">
        <v>25</v>
      </c>
      <c r="B157" s="1" t="s">
        <v>26</v>
      </c>
      <c r="C157" s="1" t="s">
        <v>27</v>
      </c>
      <c r="D157">
        <v>5.0000000000000001E-301</v>
      </c>
      <c r="E157">
        <v>5.0000000000000001E-301</v>
      </c>
      <c r="F157">
        <v>5.0000000000000001E-301</v>
      </c>
      <c r="G157">
        <v>6.5410858951508999E-9</v>
      </c>
      <c r="H157">
        <v>5.0000000000000001E-301</v>
      </c>
      <c r="I157">
        <v>0</v>
      </c>
      <c r="J157">
        <v>-6631269.79</v>
      </c>
      <c r="K157">
        <v>0</v>
      </c>
      <c r="L157">
        <v>15</v>
      </c>
      <c r="M157" s="1" t="s">
        <v>28</v>
      </c>
      <c r="N157">
        <v>122057</v>
      </c>
      <c r="O157" s="1" t="s">
        <v>29</v>
      </c>
      <c r="P157" s="1" t="s">
        <v>30</v>
      </c>
      <c r="Q157" s="1" t="s">
        <v>31</v>
      </c>
      <c r="R157" s="1"/>
      <c r="S157" s="1"/>
      <c r="T157" s="1" t="s">
        <v>187</v>
      </c>
      <c r="U157" s="1" t="s">
        <v>880</v>
      </c>
      <c r="V157">
        <v>14968.16</v>
      </c>
      <c r="W157">
        <v>0</v>
      </c>
      <c r="X157">
        <v>14968.16</v>
      </c>
      <c r="Y157">
        <v>0</v>
      </c>
    </row>
    <row r="158" spans="1:25" x14ac:dyDescent="0.25">
      <c r="A158" s="1" t="s">
        <v>25</v>
      </c>
      <c r="B158" s="1" t="s">
        <v>26</v>
      </c>
      <c r="C158" s="1" t="s">
        <v>27</v>
      </c>
      <c r="D158">
        <v>5.0000000000000001E-301</v>
      </c>
      <c r="E158">
        <v>5.0000000000000001E-301</v>
      </c>
      <c r="F158">
        <v>5.0000000000000001E-301</v>
      </c>
      <c r="G158">
        <v>6.5410858951508999E-9</v>
      </c>
      <c r="H158">
        <v>5.0000000000000001E-301</v>
      </c>
      <c r="I158">
        <v>0</v>
      </c>
      <c r="J158">
        <v>-6631269.79</v>
      </c>
      <c r="K158">
        <v>0</v>
      </c>
      <c r="L158">
        <v>15</v>
      </c>
      <c r="M158" s="1" t="s">
        <v>28</v>
      </c>
      <c r="N158">
        <v>122057</v>
      </c>
      <c r="O158" s="1" t="s">
        <v>29</v>
      </c>
      <c r="P158" s="1" t="s">
        <v>30</v>
      </c>
      <c r="Q158" s="1" t="s">
        <v>31</v>
      </c>
      <c r="R158" s="1"/>
      <c r="S158" s="1"/>
      <c r="T158" s="1" t="s">
        <v>188</v>
      </c>
      <c r="U158" s="1" t="s">
        <v>881</v>
      </c>
      <c r="V158">
        <v>276085.37</v>
      </c>
      <c r="W158">
        <v>0</v>
      </c>
      <c r="X158">
        <v>276085.37</v>
      </c>
      <c r="Y158">
        <v>0</v>
      </c>
    </row>
    <row r="159" spans="1:25" x14ac:dyDescent="0.25">
      <c r="A159" s="1" t="s">
        <v>25</v>
      </c>
      <c r="B159" s="1" t="s">
        <v>26</v>
      </c>
      <c r="C159" s="1" t="s">
        <v>27</v>
      </c>
      <c r="D159">
        <v>5.0000000000000001E-301</v>
      </c>
      <c r="E159">
        <v>5.0000000000000001E-301</v>
      </c>
      <c r="F159">
        <v>5.0000000000000001E-301</v>
      </c>
      <c r="G159">
        <v>6.5410858951508999E-9</v>
      </c>
      <c r="H159">
        <v>5.0000000000000001E-301</v>
      </c>
      <c r="I159">
        <v>0</v>
      </c>
      <c r="J159">
        <v>-6631269.79</v>
      </c>
      <c r="K159">
        <v>0</v>
      </c>
      <c r="L159">
        <v>15</v>
      </c>
      <c r="M159" s="1" t="s">
        <v>28</v>
      </c>
      <c r="N159">
        <v>122057</v>
      </c>
      <c r="O159" s="1" t="s">
        <v>29</v>
      </c>
      <c r="P159" s="1" t="s">
        <v>30</v>
      </c>
      <c r="Q159" s="1" t="s">
        <v>31</v>
      </c>
      <c r="R159" s="1"/>
      <c r="S159" s="1"/>
      <c r="T159" s="1" t="s">
        <v>189</v>
      </c>
      <c r="U159" s="1" t="s">
        <v>882</v>
      </c>
      <c r="V159">
        <v>388306.73</v>
      </c>
      <c r="W159">
        <v>34570</v>
      </c>
      <c r="X159">
        <v>353736.73</v>
      </c>
      <c r="Y159">
        <v>0</v>
      </c>
    </row>
    <row r="160" spans="1:25" x14ac:dyDescent="0.25">
      <c r="A160" s="1" t="s">
        <v>25</v>
      </c>
      <c r="B160" s="1" t="s">
        <v>26</v>
      </c>
      <c r="C160" s="1" t="s">
        <v>27</v>
      </c>
      <c r="D160">
        <v>5.0000000000000001E-301</v>
      </c>
      <c r="E160">
        <v>5.0000000000000001E-301</v>
      </c>
      <c r="F160">
        <v>5.0000000000000001E-301</v>
      </c>
      <c r="G160">
        <v>6.5410858951508999E-9</v>
      </c>
      <c r="H160">
        <v>5.0000000000000001E-301</v>
      </c>
      <c r="I160">
        <v>0</v>
      </c>
      <c r="J160">
        <v>-6631269.79</v>
      </c>
      <c r="K160">
        <v>0</v>
      </c>
      <c r="L160">
        <v>15</v>
      </c>
      <c r="M160" s="1" t="s">
        <v>28</v>
      </c>
      <c r="N160">
        <v>122057</v>
      </c>
      <c r="O160" s="1" t="s">
        <v>29</v>
      </c>
      <c r="P160" s="1" t="s">
        <v>30</v>
      </c>
      <c r="Q160" s="1" t="s">
        <v>31</v>
      </c>
      <c r="R160" s="1"/>
      <c r="S160" s="1"/>
      <c r="T160" s="1" t="s">
        <v>190</v>
      </c>
      <c r="U160" s="1" t="s">
        <v>883</v>
      </c>
      <c r="V160">
        <v>752.82</v>
      </c>
      <c r="W160">
        <v>0</v>
      </c>
      <c r="X160">
        <v>752.82</v>
      </c>
      <c r="Y160">
        <v>0</v>
      </c>
    </row>
    <row r="161" spans="1:25" x14ac:dyDescent="0.25">
      <c r="A161" s="1" t="s">
        <v>25</v>
      </c>
      <c r="B161" s="1" t="s">
        <v>26</v>
      </c>
      <c r="C161" s="1" t="s">
        <v>27</v>
      </c>
      <c r="D161">
        <v>5.0000000000000001E-301</v>
      </c>
      <c r="E161">
        <v>5.0000000000000001E-301</v>
      </c>
      <c r="F161">
        <v>5.0000000000000001E-301</v>
      </c>
      <c r="G161">
        <v>6.5410858951508999E-9</v>
      </c>
      <c r="H161">
        <v>5.0000000000000001E-301</v>
      </c>
      <c r="I161">
        <v>0</v>
      </c>
      <c r="J161">
        <v>-6631269.79</v>
      </c>
      <c r="K161">
        <v>0</v>
      </c>
      <c r="L161">
        <v>15</v>
      </c>
      <c r="M161" s="1" t="s">
        <v>28</v>
      </c>
      <c r="N161">
        <v>122057</v>
      </c>
      <c r="O161" s="1" t="s">
        <v>29</v>
      </c>
      <c r="P161" s="1" t="s">
        <v>30</v>
      </c>
      <c r="Q161" s="1" t="s">
        <v>31</v>
      </c>
      <c r="R161" s="1"/>
      <c r="S161" s="1"/>
      <c r="T161" s="1" t="s">
        <v>191</v>
      </c>
      <c r="U161" s="1" t="s">
        <v>884</v>
      </c>
      <c r="V161">
        <v>16163.8</v>
      </c>
      <c r="W161">
        <v>0</v>
      </c>
      <c r="X161">
        <v>16163.8</v>
      </c>
      <c r="Y161">
        <v>0</v>
      </c>
    </row>
    <row r="162" spans="1:25" x14ac:dyDescent="0.25">
      <c r="A162" s="1" t="s">
        <v>25</v>
      </c>
      <c r="B162" s="1" t="s">
        <v>26</v>
      </c>
      <c r="C162" s="1" t="s">
        <v>27</v>
      </c>
      <c r="D162">
        <v>5.0000000000000001E-301</v>
      </c>
      <c r="E162">
        <v>5.0000000000000001E-301</v>
      </c>
      <c r="F162">
        <v>5.0000000000000001E-301</v>
      </c>
      <c r="G162">
        <v>6.5410858951508999E-9</v>
      </c>
      <c r="H162">
        <v>5.0000000000000001E-301</v>
      </c>
      <c r="I162">
        <v>0</v>
      </c>
      <c r="J162">
        <v>-6631269.79</v>
      </c>
      <c r="K162">
        <v>0</v>
      </c>
      <c r="L162">
        <v>15</v>
      </c>
      <c r="M162" s="1" t="s">
        <v>28</v>
      </c>
      <c r="N162">
        <v>122057</v>
      </c>
      <c r="O162" s="1" t="s">
        <v>29</v>
      </c>
      <c r="P162" s="1" t="s">
        <v>30</v>
      </c>
      <c r="Q162" s="1" t="s">
        <v>31</v>
      </c>
      <c r="R162" s="1"/>
      <c r="S162" s="1"/>
      <c r="T162" s="1" t="s">
        <v>192</v>
      </c>
      <c r="U162" s="1" t="s">
        <v>885</v>
      </c>
      <c r="V162">
        <v>91098.63</v>
      </c>
      <c r="W162">
        <v>0</v>
      </c>
      <c r="X162">
        <v>91098.63</v>
      </c>
      <c r="Y162">
        <v>0</v>
      </c>
    </row>
    <row r="163" spans="1:25" x14ac:dyDescent="0.25">
      <c r="A163" s="1" t="s">
        <v>25</v>
      </c>
      <c r="B163" s="1" t="s">
        <v>26</v>
      </c>
      <c r="C163" s="1" t="s">
        <v>27</v>
      </c>
      <c r="D163">
        <v>5.0000000000000001E-301</v>
      </c>
      <c r="E163">
        <v>5.0000000000000001E-301</v>
      </c>
      <c r="F163">
        <v>5.0000000000000001E-301</v>
      </c>
      <c r="G163">
        <v>6.5410858951508999E-9</v>
      </c>
      <c r="H163">
        <v>5.0000000000000001E-301</v>
      </c>
      <c r="I163">
        <v>0</v>
      </c>
      <c r="J163">
        <v>-6631269.79</v>
      </c>
      <c r="K163">
        <v>0</v>
      </c>
      <c r="L163">
        <v>15</v>
      </c>
      <c r="M163" s="1" t="s">
        <v>28</v>
      </c>
      <c r="N163">
        <v>122057</v>
      </c>
      <c r="O163" s="1" t="s">
        <v>29</v>
      </c>
      <c r="P163" s="1" t="s">
        <v>30</v>
      </c>
      <c r="Q163" s="1" t="s">
        <v>31</v>
      </c>
      <c r="R163" s="1"/>
      <c r="S163" s="1"/>
      <c r="T163" s="1" t="s">
        <v>193</v>
      </c>
      <c r="U163" s="1" t="s">
        <v>886</v>
      </c>
      <c r="V163">
        <v>24657.47</v>
      </c>
      <c r="W163">
        <v>0</v>
      </c>
      <c r="X163">
        <v>24657.47</v>
      </c>
      <c r="Y163">
        <v>0</v>
      </c>
    </row>
    <row r="164" spans="1:25" x14ac:dyDescent="0.25">
      <c r="A164" s="1" t="s">
        <v>25</v>
      </c>
      <c r="B164" s="1" t="s">
        <v>26</v>
      </c>
      <c r="C164" s="1" t="s">
        <v>27</v>
      </c>
      <c r="D164">
        <v>5.0000000000000001E-301</v>
      </c>
      <c r="E164">
        <v>5.0000000000000001E-301</v>
      </c>
      <c r="F164">
        <v>5.0000000000000001E-301</v>
      </c>
      <c r="G164">
        <v>6.5410858951508999E-9</v>
      </c>
      <c r="H164">
        <v>5.0000000000000001E-301</v>
      </c>
      <c r="I164">
        <v>0</v>
      </c>
      <c r="J164">
        <v>-6631269.79</v>
      </c>
      <c r="K164">
        <v>0</v>
      </c>
      <c r="L164">
        <v>15</v>
      </c>
      <c r="M164" s="1" t="s">
        <v>28</v>
      </c>
      <c r="N164">
        <v>122057</v>
      </c>
      <c r="O164" s="1" t="s">
        <v>29</v>
      </c>
      <c r="P164" s="1" t="s">
        <v>30</v>
      </c>
      <c r="Q164" s="1" t="s">
        <v>31</v>
      </c>
      <c r="R164" s="1"/>
      <c r="S164" s="1"/>
      <c r="T164" s="1" t="s">
        <v>194</v>
      </c>
      <c r="U164" s="1" t="s">
        <v>887</v>
      </c>
      <c r="V164">
        <v>137564.10999999999</v>
      </c>
      <c r="W164">
        <v>0</v>
      </c>
      <c r="X164">
        <v>137564.10999999999</v>
      </c>
      <c r="Y164">
        <v>0</v>
      </c>
    </row>
    <row r="165" spans="1:25" x14ac:dyDescent="0.25">
      <c r="A165" s="1" t="s">
        <v>25</v>
      </c>
      <c r="B165" s="1" t="s">
        <v>26</v>
      </c>
      <c r="C165" s="1" t="s">
        <v>27</v>
      </c>
      <c r="D165">
        <v>5.0000000000000001E-301</v>
      </c>
      <c r="E165">
        <v>5.0000000000000001E-301</v>
      </c>
      <c r="F165">
        <v>5.0000000000000001E-301</v>
      </c>
      <c r="G165">
        <v>6.5410858951508999E-9</v>
      </c>
      <c r="H165">
        <v>5.0000000000000001E-301</v>
      </c>
      <c r="I165">
        <v>0</v>
      </c>
      <c r="J165">
        <v>-6631269.79</v>
      </c>
      <c r="K165">
        <v>0</v>
      </c>
      <c r="L165">
        <v>15</v>
      </c>
      <c r="M165" s="1" t="s">
        <v>28</v>
      </c>
      <c r="N165">
        <v>122057</v>
      </c>
      <c r="O165" s="1" t="s">
        <v>29</v>
      </c>
      <c r="P165" s="1" t="s">
        <v>30</v>
      </c>
      <c r="Q165" s="1" t="s">
        <v>31</v>
      </c>
      <c r="R165" s="1"/>
      <c r="S165" s="1"/>
      <c r="T165" s="1" t="s">
        <v>195</v>
      </c>
      <c r="U165" s="1" t="s">
        <v>888</v>
      </c>
      <c r="V165">
        <v>10000</v>
      </c>
      <c r="W165">
        <v>0</v>
      </c>
      <c r="X165">
        <v>10000</v>
      </c>
      <c r="Y165">
        <v>0</v>
      </c>
    </row>
    <row r="166" spans="1:25" x14ac:dyDescent="0.25">
      <c r="A166" s="1" t="s">
        <v>25</v>
      </c>
      <c r="B166" s="1" t="s">
        <v>26</v>
      </c>
      <c r="C166" s="1" t="s">
        <v>27</v>
      </c>
      <c r="D166">
        <v>5.0000000000000001E-301</v>
      </c>
      <c r="E166">
        <v>5.0000000000000001E-301</v>
      </c>
      <c r="F166">
        <v>5.0000000000000001E-301</v>
      </c>
      <c r="G166">
        <v>6.5410858951508999E-9</v>
      </c>
      <c r="H166">
        <v>5.0000000000000001E-301</v>
      </c>
      <c r="I166">
        <v>0</v>
      </c>
      <c r="J166">
        <v>-6631269.79</v>
      </c>
      <c r="K166">
        <v>0</v>
      </c>
      <c r="L166">
        <v>15</v>
      </c>
      <c r="M166" s="1" t="s">
        <v>28</v>
      </c>
      <c r="N166">
        <v>122057</v>
      </c>
      <c r="O166" s="1" t="s">
        <v>29</v>
      </c>
      <c r="P166" s="1" t="s">
        <v>30</v>
      </c>
      <c r="Q166" s="1" t="s">
        <v>31</v>
      </c>
      <c r="R166" s="1"/>
      <c r="S166" s="1"/>
      <c r="T166" s="1" t="s">
        <v>196</v>
      </c>
      <c r="U166" s="1" t="s">
        <v>889</v>
      </c>
      <c r="V166">
        <v>9813</v>
      </c>
      <c r="W166">
        <v>0</v>
      </c>
      <c r="X166">
        <v>9813</v>
      </c>
      <c r="Y166">
        <v>0</v>
      </c>
    </row>
    <row r="167" spans="1:25" x14ac:dyDescent="0.25">
      <c r="A167" s="1" t="s">
        <v>25</v>
      </c>
      <c r="B167" s="1" t="s">
        <v>26</v>
      </c>
      <c r="C167" s="1" t="s">
        <v>27</v>
      </c>
      <c r="D167">
        <v>5.0000000000000001E-301</v>
      </c>
      <c r="E167">
        <v>5.0000000000000001E-301</v>
      </c>
      <c r="F167">
        <v>5.0000000000000001E-301</v>
      </c>
      <c r="G167">
        <v>6.5410858951508999E-9</v>
      </c>
      <c r="H167">
        <v>5.0000000000000001E-301</v>
      </c>
      <c r="I167">
        <v>0</v>
      </c>
      <c r="J167">
        <v>-6631269.79</v>
      </c>
      <c r="K167">
        <v>0</v>
      </c>
      <c r="L167">
        <v>15</v>
      </c>
      <c r="M167" s="1" t="s">
        <v>28</v>
      </c>
      <c r="N167">
        <v>122057</v>
      </c>
      <c r="O167" s="1" t="s">
        <v>29</v>
      </c>
      <c r="P167" s="1" t="s">
        <v>30</v>
      </c>
      <c r="Q167" s="1" t="s">
        <v>31</v>
      </c>
      <c r="R167" s="1"/>
      <c r="S167" s="1"/>
      <c r="T167" s="1" t="s">
        <v>197</v>
      </c>
      <c r="U167" s="1" t="s">
        <v>890</v>
      </c>
      <c r="V167">
        <v>52932.73</v>
      </c>
      <c r="W167">
        <v>0</v>
      </c>
      <c r="X167">
        <v>52932.73</v>
      </c>
      <c r="Y167">
        <v>0</v>
      </c>
    </row>
    <row r="168" spans="1:25" x14ac:dyDescent="0.25">
      <c r="A168" s="1" t="s">
        <v>25</v>
      </c>
      <c r="B168" s="1" t="s">
        <v>26</v>
      </c>
      <c r="C168" s="1" t="s">
        <v>27</v>
      </c>
      <c r="D168">
        <v>5.0000000000000001E-301</v>
      </c>
      <c r="E168">
        <v>5.0000000000000001E-301</v>
      </c>
      <c r="F168">
        <v>5.0000000000000001E-301</v>
      </c>
      <c r="G168">
        <v>6.5410858951508999E-9</v>
      </c>
      <c r="H168">
        <v>5.0000000000000001E-301</v>
      </c>
      <c r="I168">
        <v>0</v>
      </c>
      <c r="J168">
        <v>-6631269.79</v>
      </c>
      <c r="K168">
        <v>0</v>
      </c>
      <c r="L168">
        <v>15</v>
      </c>
      <c r="M168" s="1" t="s">
        <v>28</v>
      </c>
      <c r="N168">
        <v>122057</v>
      </c>
      <c r="O168" s="1" t="s">
        <v>29</v>
      </c>
      <c r="P168" s="1" t="s">
        <v>30</v>
      </c>
      <c r="Q168" s="1" t="s">
        <v>31</v>
      </c>
      <c r="R168" s="1"/>
      <c r="S168" s="1"/>
      <c r="T168" s="1" t="s">
        <v>198</v>
      </c>
      <c r="U168" s="1" t="s">
        <v>891</v>
      </c>
      <c r="V168">
        <v>14537.32</v>
      </c>
      <c r="W168">
        <v>0</v>
      </c>
      <c r="X168">
        <v>14537.32</v>
      </c>
      <c r="Y168">
        <v>0</v>
      </c>
    </row>
    <row r="169" spans="1:25" x14ac:dyDescent="0.25">
      <c r="A169" s="1" t="s">
        <v>25</v>
      </c>
      <c r="B169" s="1" t="s">
        <v>26</v>
      </c>
      <c r="C169" s="1" t="s">
        <v>27</v>
      </c>
      <c r="D169">
        <v>5.0000000000000001E-301</v>
      </c>
      <c r="E169">
        <v>5.0000000000000001E-301</v>
      </c>
      <c r="F169">
        <v>5.0000000000000001E-301</v>
      </c>
      <c r="G169">
        <v>6.5410858951508999E-9</v>
      </c>
      <c r="H169">
        <v>5.0000000000000001E-301</v>
      </c>
      <c r="I169">
        <v>0</v>
      </c>
      <c r="J169">
        <v>-6631269.79</v>
      </c>
      <c r="K169">
        <v>0</v>
      </c>
      <c r="L169">
        <v>15</v>
      </c>
      <c r="M169" s="1" t="s">
        <v>28</v>
      </c>
      <c r="N169">
        <v>122057</v>
      </c>
      <c r="O169" s="1" t="s">
        <v>29</v>
      </c>
      <c r="P169" s="1" t="s">
        <v>30</v>
      </c>
      <c r="Q169" s="1" t="s">
        <v>31</v>
      </c>
      <c r="R169" s="1"/>
      <c r="S169" s="1"/>
      <c r="T169" s="1" t="s">
        <v>199</v>
      </c>
      <c r="U169" s="1" t="s">
        <v>892</v>
      </c>
      <c r="V169">
        <v>2154</v>
      </c>
      <c r="W169">
        <v>0</v>
      </c>
      <c r="X169">
        <v>2154</v>
      </c>
      <c r="Y169">
        <v>0</v>
      </c>
    </row>
    <row r="170" spans="1:25" x14ac:dyDescent="0.25">
      <c r="A170" s="1" t="s">
        <v>25</v>
      </c>
      <c r="B170" s="1" t="s">
        <v>26</v>
      </c>
      <c r="C170" s="1" t="s">
        <v>27</v>
      </c>
      <c r="D170">
        <v>5.0000000000000001E-301</v>
      </c>
      <c r="E170">
        <v>5.0000000000000001E-301</v>
      </c>
      <c r="F170">
        <v>5.0000000000000001E-301</v>
      </c>
      <c r="G170">
        <v>6.5410858951508999E-9</v>
      </c>
      <c r="H170">
        <v>5.0000000000000001E-301</v>
      </c>
      <c r="I170">
        <v>0</v>
      </c>
      <c r="J170">
        <v>-6631269.79</v>
      </c>
      <c r="K170">
        <v>0</v>
      </c>
      <c r="L170">
        <v>15</v>
      </c>
      <c r="M170" s="1" t="s">
        <v>28</v>
      </c>
      <c r="N170">
        <v>122057</v>
      </c>
      <c r="O170" s="1" t="s">
        <v>29</v>
      </c>
      <c r="P170" s="1" t="s">
        <v>30</v>
      </c>
      <c r="Q170" s="1" t="s">
        <v>31</v>
      </c>
      <c r="R170" s="1"/>
      <c r="S170" s="1"/>
      <c r="T170" s="1" t="s">
        <v>200</v>
      </c>
      <c r="U170" s="1" t="s">
        <v>893</v>
      </c>
      <c r="V170">
        <v>166764.23000000001</v>
      </c>
      <c r="W170">
        <v>0</v>
      </c>
      <c r="X170">
        <v>166764.23000000001</v>
      </c>
      <c r="Y170">
        <v>0</v>
      </c>
    </row>
    <row r="171" spans="1:25" x14ac:dyDescent="0.25">
      <c r="A171" s="1" t="s">
        <v>25</v>
      </c>
      <c r="B171" s="1" t="s">
        <v>26</v>
      </c>
      <c r="C171" s="1" t="s">
        <v>27</v>
      </c>
      <c r="D171">
        <v>5.0000000000000001E-301</v>
      </c>
      <c r="E171">
        <v>5.0000000000000001E-301</v>
      </c>
      <c r="F171">
        <v>5.0000000000000001E-301</v>
      </c>
      <c r="G171">
        <v>6.5410858951508999E-9</v>
      </c>
      <c r="H171">
        <v>5.0000000000000001E-301</v>
      </c>
      <c r="I171">
        <v>0</v>
      </c>
      <c r="J171">
        <v>-6631269.79</v>
      </c>
      <c r="K171">
        <v>0</v>
      </c>
      <c r="L171">
        <v>15</v>
      </c>
      <c r="M171" s="1" t="s">
        <v>28</v>
      </c>
      <c r="N171">
        <v>122057</v>
      </c>
      <c r="O171" s="1" t="s">
        <v>29</v>
      </c>
      <c r="P171" s="1" t="s">
        <v>30</v>
      </c>
      <c r="Q171" s="1" t="s">
        <v>31</v>
      </c>
      <c r="R171" s="1"/>
      <c r="S171" s="1"/>
      <c r="T171" s="1" t="s">
        <v>201</v>
      </c>
      <c r="U171" s="1" t="s">
        <v>894</v>
      </c>
      <c r="V171">
        <v>474353.61</v>
      </c>
      <c r="W171">
        <v>0</v>
      </c>
      <c r="X171">
        <v>474353.61</v>
      </c>
      <c r="Y171">
        <v>0</v>
      </c>
    </row>
    <row r="172" spans="1:25" x14ac:dyDescent="0.25">
      <c r="A172" s="1" t="s">
        <v>25</v>
      </c>
      <c r="B172" s="1" t="s">
        <v>26</v>
      </c>
      <c r="C172" s="1" t="s">
        <v>27</v>
      </c>
      <c r="D172">
        <v>5.0000000000000001E-301</v>
      </c>
      <c r="E172">
        <v>5.0000000000000001E-301</v>
      </c>
      <c r="F172">
        <v>5.0000000000000001E-301</v>
      </c>
      <c r="G172">
        <v>6.5410858951508999E-9</v>
      </c>
      <c r="H172">
        <v>5.0000000000000001E-301</v>
      </c>
      <c r="I172">
        <v>0</v>
      </c>
      <c r="J172">
        <v>-6631269.79</v>
      </c>
      <c r="K172">
        <v>0</v>
      </c>
      <c r="L172">
        <v>15</v>
      </c>
      <c r="M172" s="1" t="s">
        <v>28</v>
      </c>
      <c r="N172">
        <v>122057</v>
      </c>
      <c r="O172" s="1" t="s">
        <v>29</v>
      </c>
      <c r="P172" s="1" t="s">
        <v>30</v>
      </c>
      <c r="Q172" s="1" t="s">
        <v>31</v>
      </c>
      <c r="R172" s="1"/>
      <c r="S172" s="1"/>
      <c r="T172" s="1" t="s">
        <v>202</v>
      </c>
      <c r="U172" s="1" t="s">
        <v>895</v>
      </c>
      <c r="V172">
        <v>113727.9</v>
      </c>
      <c r="W172">
        <v>0</v>
      </c>
      <c r="X172">
        <v>113727.9</v>
      </c>
      <c r="Y172">
        <v>0</v>
      </c>
    </row>
    <row r="173" spans="1:25" x14ac:dyDescent="0.25">
      <c r="A173" s="1" t="s">
        <v>25</v>
      </c>
      <c r="B173" s="1" t="s">
        <v>26</v>
      </c>
      <c r="C173" s="1" t="s">
        <v>27</v>
      </c>
      <c r="D173">
        <v>5.0000000000000001E-301</v>
      </c>
      <c r="E173">
        <v>5.0000000000000001E-301</v>
      </c>
      <c r="F173">
        <v>5.0000000000000001E-301</v>
      </c>
      <c r="G173">
        <v>6.5410858951508999E-9</v>
      </c>
      <c r="H173">
        <v>5.0000000000000001E-301</v>
      </c>
      <c r="I173">
        <v>0</v>
      </c>
      <c r="J173">
        <v>-6631269.79</v>
      </c>
      <c r="K173">
        <v>0</v>
      </c>
      <c r="L173">
        <v>15</v>
      </c>
      <c r="M173" s="1" t="s">
        <v>28</v>
      </c>
      <c r="N173">
        <v>122057</v>
      </c>
      <c r="O173" s="1" t="s">
        <v>29</v>
      </c>
      <c r="P173" s="1" t="s">
        <v>30</v>
      </c>
      <c r="Q173" s="1" t="s">
        <v>31</v>
      </c>
      <c r="R173" s="1"/>
      <c r="S173" s="1"/>
      <c r="T173" s="1" t="s">
        <v>203</v>
      </c>
      <c r="U173" s="1" t="s">
        <v>896</v>
      </c>
      <c r="V173">
        <v>98715.82</v>
      </c>
      <c r="W173">
        <v>0</v>
      </c>
      <c r="X173">
        <v>98715.82</v>
      </c>
      <c r="Y173">
        <v>0</v>
      </c>
    </row>
    <row r="174" spans="1:25" x14ac:dyDescent="0.25">
      <c r="A174" s="1" t="s">
        <v>25</v>
      </c>
      <c r="B174" s="1" t="s">
        <v>26</v>
      </c>
      <c r="C174" s="1" t="s">
        <v>27</v>
      </c>
      <c r="D174">
        <v>5.0000000000000001E-301</v>
      </c>
      <c r="E174">
        <v>5.0000000000000001E-301</v>
      </c>
      <c r="F174">
        <v>5.0000000000000001E-301</v>
      </c>
      <c r="G174">
        <v>6.5410858951508999E-9</v>
      </c>
      <c r="H174">
        <v>5.0000000000000001E-301</v>
      </c>
      <c r="I174">
        <v>0</v>
      </c>
      <c r="J174">
        <v>-6631269.79</v>
      </c>
      <c r="K174">
        <v>0</v>
      </c>
      <c r="L174">
        <v>15</v>
      </c>
      <c r="M174" s="1" t="s">
        <v>28</v>
      </c>
      <c r="N174">
        <v>122057</v>
      </c>
      <c r="O174" s="1" t="s">
        <v>29</v>
      </c>
      <c r="P174" s="1" t="s">
        <v>30</v>
      </c>
      <c r="Q174" s="1" t="s">
        <v>31</v>
      </c>
      <c r="R174" s="1"/>
      <c r="S174" s="1"/>
      <c r="T174" s="1" t="s">
        <v>204</v>
      </c>
      <c r="U174" s="1" t="s">
        <v>897</v>
      </c>
      <c r="V174">
        <v>92119.59</v>
      </c>
      <c r="W174">
        <v>0</v>
      </c>
      <c r="X174">
        <v>92119.59</v>
      </c>
      <c r="Y174">
        <v>0</v>
      </c>
    </row>
    <row r="175" spans="1:25" x14ac:dyDescent="0.25">
      <c r="A175" s="1" t="s">
        <v>25</v>
      </c>
      <c r="B175" s="1" t="s">
        <v>26</v>
      </c>
      <c r="C175" s="1" t="s">
        <v>27</v>
      </c>
      <c r="D175">
        <v>5.0000000000000001E-301</v>
      </c>
      <c r="E175">
        <v>5.0000000000000001E-301</v>
      </c>
      <c r="F175">
        <v>5.0000000000000001E-301</v>
      </c>
      <c r="G175">
        <v>6.5410858951508999E-9</v>
      </c>
      <c r="H175">
        <v>5.0000000000000001E-301</v>
      </c>
      <c r="I175">
        <v>0</v>
      </c>
      <c r="J175">
        <v>-6631269.79</v>
      </c>
      <c r="K175">
        <v>0</v>
      </c>
      <c r="L175">
        <v>15</v>
      </c>
      <c r="M175" s="1" t="s">
        <v>28</v>
      </c>
      <c r="N175">
        <v>122057</v>
      </c>
      <c r="O175" s="1" t="s">
        <v>29</v>
      </c>
      <c r="P175" s="1" t="s">
        <v>30</v>
      </c>
      <c r="Q175" s="1" t="s">
        <v>31</v>
      </c>
      <c r="R175" s="1"/>
      <c r="S175" s="1"/>
      <c r="T175" s="1" t="s">
        <v>205</v>
      </c>
      <c r="U175" s="1" t="s">
        <v>898</v>
      </c>
      <c r="V175">
        <v>39349.86</v>
      </c>
      <c r="W175">
        <v>0</v>
      </c>
      <c r="X175">
        <v>39349.86</v>
      </c>
      <c r="Y175">
        <v>0</v>
      </c>
    </row>
    <row r="176" spans="1:25" x14ac:dyDescent="0.25">
      <c r="A176" s="1" t="s">
        <v>25</v>
      </c>
      <c r="B176" s="1" t="s">
        <v>26</v>
      </c>
      <c r="C176" s="1" t="s">
        <v>27</v>
      </c>
      <c r="D176">
        <v>5.0000000000000001E-301</v>
      </c>
      <c r="E176">
        <v>5.0000000000000001E-301</v>
      </c>
      <c r="F176">
        <v>5.0000000000000001E-301</v>
      </c>
      <c r="G176">
        <v>6.5410858951508999E-9</v>
      </c>
      <c r="H176">
        <v>5.0000000000000001E-301</v>
      </c>
      <c r="I176">
        <v>0</v>
      </c>
      <c r="J176">
        <v>-6631269.79</v>
      </c>
      <c r="K176">
        <v>0</v>
      </c>
      <c r="L176">
        <v>15</v>
      </c>
      <c r="M176" s="1" t="s">
        <v>28</v>
      </c>
      <c r="N176">
        <v>122057</v>
      </c>
      <c r="O176" s="1" t="s">
        <v>29</v>
      </c>
      <c r="P176" s="1" t="s">
        <v>30</v>
      </c>
      <c r="Q176" s="1" t="s">
        <v>31</v>
      </c>
      <c r="R176" s="1"/>
      <c r="S176" s="1"/>
      <c r="T176" s="1" t="s">
        <v>206</v>
      </c>
      <c r="U176" s="1" t="s">
        <v>899</v>
      </c>
      <c r="V176">
        <v>46173.53</v>
      </c>
      <c r="W176">
        <v>0</v>
      </c>
      <c r="X176">
        <v>46173.53</v>
      </c>
      <c r="Y176">
        <v>0</v>
      </c>
    </row>
    <row r="177" spans="1:25" x14ac:dyDescent="0.25">
      <c r="A177" s="1" t="s">
        <v>25</v>
      </c>
      <c r="B177" s="1" t="s">
        <v>26</v>
      </c>
      <c r="C177" s="1" t="s">
        <v>27</v>
      </c>
      <c r="D177">
        <v>5.0000000000000001E-301</v>
      </c>
      <c r="E177">
        <v>5.0000000000000001E-301</v>
      </c>
      <c r="F177">
        <v>5.0000000000000001E-301</v>
      </c>
      <c r="G177">
        <v>6.5410858951508999E-9</v>
      </c>
      <c r="H177">
        <v>5.0000000000000001E-301</v>
      </c>
      <c r="I177">
        <v>0</v>
      </c>
      <c r="J177">
        <v>-6631269.79</v>
      </c>
      <c r="K177">
        <v>0</v>
      </c>
      <c r="L177">
        <v>15</v>
      </c>
      <c r="M177" s="1" t="s">
        <v>28</v>
      </c>
      <c r="N177">
        <v>122057</v>
      </c>
      <c r="O177" s="1" t="s">
        <v>29</v>
      </c>
      <c r="P177" s="1" t="s">
        <v>30</v>
      </c>
      <c r="Q177" s="1" t="s">
        <v>31</v>
      </c>
      <c r="R177" s="1"/>
      <c r="S177" s="1"/>
      <c r="T177" s="1" t="s">
        <v>207</v>
      </c>
      <c r="U177" s="1" t="s">
        <v>900</v>
      </c>
      <c r="V177">
        <v>11372.79</v>
      </c>
      <c r="W177">
        <v>0</v>
      </c>
      <c r="X177">
        <v>11372.79</v>
      </c>
      <c r="Y177">
        <v>0</v>
      </c>
    </row>
    <row r="178" spans="1:25" x14ac:dyDescent="0.25">
      <c r="A178" s="1" t="s">
        <v>25</v>
      </c>
      <c r="B178" s="1" t="s">
        <v>26</v>
      </c>
      <c r="C178" s="1" t="s">
        <v>27</v>
      </c>
      <c r="D178">
        <v>5.0000000000000001E-301</v>
      </c>
      <c r="E178">
        <v>5.0000000000000001E-301</v>
      </c>
      <c r="F178">
        <v>5.0000000000000001E-301</v>
      </c>
      <c r="G178">
        <v>6.5410858951508999E-9</v>
      </c>
      <c r="H178">
        <v>5.0000000000000001E-301</v>
      </c>
      <c r="I178">
        <v>0</v>
      </c>
      <c r="J178">
        <v>-6631269.79</v>
      </c>
      <c r="K178">
        <v>0</v>
      </c>
      <c r="L178">
        <v>15</v>
      </c>
      <c r="M178" s="1" t="s">
        <v>28</v>
      </c>
      <c r="N178">
        <v>122057</v>
      </c>
      <c r="O178" s="1" t="s">
        <v>29</v>
      </c>
      <c r="P178" s="1" t="s">
        <v>30</v>
      </c>
      <c r="Q178" s="1" t="s">
        <v>31</v>
      </c>
      <c r="R178" s="1"/>
      <c r="S178" s="1"/>
      <c r="T178" s="1" t="s">
        <v>208</v>
      </c>
      <c r="U178" s="1" t="s">
        <v>901</v>
      </c>
      <c r="V178">
        <v>18411.5</v>
      </c>
      <c r="W178">
        <v>0</v>
      </c>
      <c r="X178">
        <v>18411.5</v>
      </c>
      <c r="Y178">
        <v>0</v>
      </c>
    </row>
    <row r="179" spans="1:25" x14ac:dyDescent="0.25">
      <c r="A179" s="1" t="s">
        <v>25</v>
      </c>
      <c r="B179" s="1" t="s">
        <v>26</v>
      </c>
      <c r="C179" s="1" t="s">
        <v>27</v>
      </c>
      <c r="D179">
        <v>5.0000000000000001E-301</v>
      </c>
      <c r="E179">
        <v>5.0000000000000001E-301</v>
      </c>
      <c r="F179">
        <v>5.0000000000000001E-301</v>
      </c>
      <c r="G179">
        <v>6.5410858951508999E-9</v>
      </c>
      <c r="H179">
        <v>5.0000000000000001E-301</v>
      </c>
      <c r="I179">
        <v>0</v>
      </c>
      <c r="J179">
        <v>-6631269.79</v>
      </c>
      <c r="K179">
        <v>0</v>
      </c>
      <c r="L179">
        <v>15</v>
      </c>
      <c r="M179" s="1" t="s">
        <v>28</v>
      </c>
      <c r="N179">
        <v>122057</v>
      </c>
      <c r="O179" s="1" t="s">
        <v>29</v>
      </c>
      <c r="P179" s="1" t="s">
        <v>30</v>
      </c>
      <c r="Q179" s="1" t="s">
        <v>31</v>
      </c>
      <c r="R179" s="1"/>
      <c r="S179" s="1"/>
      <c r="T179" s="1" t="s">
        <v>209</v>
      </c>
      <c r="U179" s="1" t="s">
        <v>902</v>
      </c>
      <c r="V179">
        <v>19052.95</v>
      </c>
      <c r="W179">
        <v>0</v>
      </c>
      <c r="X179">
        <v>19052.95</v>
      </c>
      <c r="Y179">
        <v>0</v>
      </c>
    </row>
    <row r="180" spans="1:25" x14ac:dyDescent="0.25">
      <c r="A180" s="1" t="s">
        <v>25</v>
      </c>
      <c r="B180" s="1" t="s">
        <v>26</v>
      </c>
      <c r="C180" s="1" t="s">
        <v>27</v>
      </c>
      <c r="D180">
        <v>5.0000000000000001E-301</v>
      </c>
      <c r="E180">
        <v>5.0000000000000001E-301</v>
      </c>
      <c r="F180">
        <v>5.0000000000000001E-301</v>
      </c>
      <c r="G180">
        <v>6.5410858951508999E-9</v>
      </c>
      <c r="H180">
        <v>5.0000000000000001E-301</v>
      </c>
      <c r="I180">
        <v>0</v>
      </c>
      <c r="J180">
        <v>-6631269.79</v>
      </c>
      <c r="K180">
        <v>0</v>
      </c>
      <c r="L180">
        <v>15</v>
      </c>
      <c r="M180" s="1" t="s">
        <v>28</v>
      </c>
      <c r="N180">
        <v>122057</v>
      </c>
      <c r="O180" s="1" t="s">
        <v>29</v>
      </c>
      <c r="P180" s="1" t="s">
        <v>30</v>
      </c>
      <c r="Q180" s="1" t="s">
        <v>31</v>
      </c>
      <c r="R180" s="1"/>
      <c r="S180" s="1"/>
      <c r="T180" s="1" t="s">
        <v>210</v>
      </c>
      <c r="U180" s="1" t="s">
        <v>903</v>
      </c>
      <c r="V180">
        <v>49864.47</v>
      </c>
      <c r="W180">
        <v>0</v>
      </c>
      <c r="X180">
        <v>49864.47</v>
      </c>
      <c r="Y180">
        <v>0</v>
      </c>
    </row>
    <row r="181" spans="1:25" x14ac:dyDescent="0.25">
      <c r="A181" s="1" t="s">
        <v>25</v>
      </c>
      <c r="B181" s="1" t="s">
        <v>26</v>
      </c>
      <c r="C181" s="1" t="s">
        <v>27</v>
      </c>
      <c r="D181">
        <v>5.0000000000000001E-301</v>
      </c>
      <c r="E181">
        <v>5.0000000000000001E-301</v>
      </c>
      <c r="F181">
        <v>5.0000000000000001E-301</v>
      </c>
      <c r="G181">
        <v>6.5410858951508999E-9</v>
      </c>
      <c r="H181">
        <v>5.0000000000000001E-301</v>
      </c>
      <c r="I181">
        <v>0</v>
      </c>
      <c r="J181">
        <v>-6631269.79</v>
      </c>
      <c r="K181">
        <v>0</v>
      </c>
      <c r="L181">
        <v>15</v>
      </c>
      <c r="M181" s="1" t="s">
        <v>28</v>
      </c>
      <c r="N181">
        <v>122057</v>
      </c>
      <c r="O181" s="1" t="s">
        <v>29</v>
      </c>
      <c r="P181" s="1" t="s">
        <v>30</v>
      </c>
      <c r="Q181" s="1" t="s">
        <v>31</v>
      </c>
      <c r="R181" s="1"/>
      <c r="S181" s="1"/>
      <c r="T181" s="1" t="s">
        <v>211</v>
      </c>
      <c r="U181" s="1" t="s">
        <v>904</v>
      </c>
      <c r="V181">
        <v>42683.43</v>
      </c>
      <c r="W181">
        <v>0</v>
      </c>
      <c r="X181">
        <v>42683.43</v>
      </c>
      <c r="Y181">
        <v>0</v>
      </c>
    </row>
    <row r="182" spans="1:25" x14ac:dyDescent="0.25">
      <c r="A182" s="1" t="s">
        <v>25</v>
      </c>
      <c r="B182" s="1" t="s">
        <v>26</v>
      </c>
      <c r="C182" s="1" t="s">
        <v>27</v>
      </c>
      <c r="D182">
        <v>5.0000000000000001E-301</v>
      </c>
      <c r="E182">
        <v>5.0000000000000001E-301</v>
      </c>
      <c r="F182">
        <v>5.0000000000000001E-301</v>
      </c>
      <c r="G182">
        <v>6.5410858951508999E-9</v>
      </c>
      <c r="H182">
        <v>5.0000000000000001E-301</v>
      </c>
      <c r="I182">
        <v>0</v>
      </c>
      <c r="J182">
        <v>-6631269.79</v>
      </c>
      <c r="K182">
        <v>0</v>
      </c>
      <c r="L182">
        <v>15</v>
      </c>
      <c r="M182" s="1" t="s">
        <v>28</v>
      </c>
      <c r="N182">
        <v>122057</v>
      </c>
      <c r="O182" s="1" t="s">
        <v>29</v>
      </c>
      <c r="P182" s="1" t="s">
        <v>30</v>
      </c>
      <c r="Q182" s="1" t="s">
        <v>31</v>
      </c>
      <c r="R182" s="1"/>
      <c r="S182" s="1"/>
      <c r="T182" s="1" t="s">
        <v>212</v>
      </c>
      <c r="U182" s="1" t="s">
        <v>905</v>
      </c>
      <c r="V182">
        <v>28844.62</v>
      </c>
      <c r="W182">
        <v>0</v>
      </c>
      <c r="X182">
        <v>28844.62</v>
      </c>
      <c r="Y182">
        <v>0</v>
      </c>
    </row>
    <row r="183" spans="1:25" x14ac:dyDescent="0.25">
      <c r="A183" s="1" t="s">
        <v>25</v>
      </c>
      <c r="B183" s="1" t="s">
        <v>26</v>
      </c>
      <c r="C183" s="1" t="s">
        <v>27</v>
      </c>
      <c r="D183">
        <v>5.0000000000000001E-301</v>
      </c>
      <c r="E183">
        <v>5.0000000000000001E-301</v>
      </c>
      <c r="F183">
        <v>5.0000000000000001E-301</v>
      </c>
      <c r="G183">
        <v>6.5410858951508999E-9</v>
      </c>
      <c r="H183">
        <v>5.0000000000000001E-301</v>
      </c>
      <c r="I183">
        <v>0</v>
      </c>
      <c r="J183">
        <v>-6631269.79</v>
      </c>
      <c r="K183">
        <v>0</v>
      </c>
      <c r="L183">
        <v>15</v>
      </c>
      <c r="M183" s="1" t="s">
        <v>28</v>
      </c>
      <c r="N183">
        <v>122057</v>
      </c>
      <c r="O183" s="1" t="s">
        <v>29</v>
      </c>
      <c r="P183" s="1" t="s">
        <v>30</v>
      </c>
      <c r="Q183" s="1" t="s">
        <v>31</v>
      </c>
      <c r="R183" s="1"/>
      <c r="S183" s="1"/>
      <c r="T183" s="1" t="s">
        <v>213</v>
      </c>
      <c r="U183" s="1" t="s">
        <v>906</v>
      </c>
      <c r="V183">
        <v>30379.200000000001</v>
      </c>
      <c r="W183">
        <v>0</v>
      </c>
      <c r="X183">
        <v>30379.200000000001</v>
      </c>
      <c r="Y183">
        <v>0</v>
      </c>
    </row>
    <row r="184" spans="1:25" x14ac:dyDescent="0.25">
      <c r="A184" s="1" t="s">
        <v>25</v>
      </c>
      <c r="B184" s="1" t="s">
        <v>26</v>
      </c>
      <c r="C184" s="1" t="s">
        <v>27</v>
      </c>
      <c r="D184">
        <v>5.0000000000000001E-301</v>
      </c>
      <c r="E184">
        <v>5.0000000000000001E-301</v>
      </c>
      <c r="F184">
        <v>5.0000000000000001E-301</v>
      </c>
      <c r="G184">
        <v>6.5410858951508999E-9</v>
      </c>
      <c r="H184">
        <v>5.0000000000000001E-301</v>
      </c>
      <c r="I184">
        <v>0</v>
      </c>
      <c r="J184">
        <v>-6631269.79</v>
      </c>
      <c r="K184">
        <v>0</v>
      </c>
      <c r="L184">
        <v>15</v>
      </c>
      <c r="M184" s="1" t="s">
        <v>28</v>
      </c>
      <c r="N184">
        <v>122057</v>
      </c>
      <c r="O184" s="1" t="s">
        <v>29</v>
      </c>
      <c r="P184" s="1" t="s">
        <v>30</v>
      </c>
      <c r="Q184" s="1" t="s">
        <v>31</v>
      </c>
      <c r="R184" s="1"/>
      <c r="S184" s="1"/>
      <c r="T184" s="1" t="s">
        <v>214</v>
      </c>
      <c r="U184" s="1" t="s">
        <v>905</v>
      </c>
      <c r="V184">
        <v>11353.92</v>
      </c>
      <c r="W184">
        <v>0</v>
      </c>
      <c r="X184">
        <v>11353.92</v>
      </c>
      <c r="Y184">
        <v>0</v>
      </c>
    </row>
    <row r="185" spans="1:25" x14ac:dyDescent="0.25">
      <c r="A185" s="1" t="s">
        <v>25</v>
      </c>
      <c r="B185" s="1" t="s">
        <v>26</v>
      </c>
      <c r="C185" s="1" t="s">
        <v>27</v>
      </c>
      <c r="D185">
        <v>5.0000000000000001E-301</v>
      </c>
      <c r="E185">
        <v>5.0000000000000001E-301</v>
      </c>
      <c r="F185">
        <v>5.0000000000000001E-301</v>
      </c>
      <c r="G185">
        <v>6.5410858951508999E-9</v>
      </c>
      <c r="H185">
        <v>5.0000000000000001E-301</v>
      </c>
      <c r="I185">
        <v>0</v>
      </c>
      <c r="J185">
        <v>-6631269.79</v>
      </c>
      <c r="K185">
        <v>0</v>
      </c>
      <c r="L185">
        <v>15</v>
      </c>
      <c r="M185" s="1" t="s">
        <v>28</v>
      </c>
      <c r="N185">
        <v>122057</v>
      </c>
      <c r="O185" s="1" t="s">
        <v>29</v>
      </c>
      <c r="P185" s="1" t="s">
        <v>30</v>
      </c>
      <c r="Q185" s="1" t="s">
        <v>31</v>
      </c>
      <c r="R185" s="1"/>
      <c r="S185" s="1"/>
      <c r="T185" s="1" t="s">
        <v>215</v>
      </c>
      <c r="U185" s="1" t="s">
        <v>907</v>
      </c>
      <c r="V185">
        <v>20146.900000000001</v>
      </c>
      <c r="W185">
        <v>0</v>
      </c>
      <c r="X185">
        <v>20146.900000000001</v>
      </c>
      <c r="Y185">
        <v>0</v>
      </c>
    </row>
    <row r="186" spans="1:25" x14ac:dyDescent="0.25">
      <c r="A186" s="1" t="s">
        <v>25</v>
      </c>
      <c r="B186" s="1" t="s">
        <v>26</v>
      </c>
      <c r="C186" s="1" t="s">
        <v>27</v>
      </c>
      <c r="D186">
        <v>5.0000000000000001E-301</v>
      </c>
      <c r="E186">
        <v>5.0000000000000001E-301</v>
      </c>
      <c r="F186">
        <v>5.0000000000000001E-301</v>
      </c>
      <c r="G186">
        <v>6.5410858951508999E-9</v>
      </c>
      <c r="H186">
        <v>5.0000000000000001E-301</v>
      </c>
      <c r="I186">
        <v>0</v>
      </c>
      <c r="J186">
        <v>-6631269.79</v>
      </c>
      <c r="K186">
        <v>0</v>
      </c>
      <c r="L186">
        <v>15</v>
      </c>
      <c r="M186" s="1" t="s">
        <v>28</v>
      </c>
      <c r="N186">
        <v>122057</v>
      </c>
      <c r="O186" s="1" t="s">
        <v>29</v>
      </c>
      <c r="P186" s="1" t="s">
        <v>30</v>
      </c>
      <c r="Q186" s="1" t="s">
        <v>31</v>
      </c>
      <c r="R186" s="1"/>
      <c r="S186" s="1"/>
      <c r="T186" s="1" t="s">
        <v>216</v>
      </c>
      <c r="U186" s="1" t="s">
        <v>908</v>
      </c>
      <c r="V186">
        <v>39235.81</v>
      </c>
      <c r="W186">
        <v>0</v>
      </c>
      <c r="X186">
        <v>39235.81</v>
      </c>
      <c r="Y186">
        <v>0</v>
      </c>
    </row>
    <row r="187" spans="1:25" x14ac:dyDescent="0.25">
      <c r="A187" s="1" t="s">
        <v>25</v>
      </c>
      <c r="B187" s="1" t="s">
        <v>26</v>
      </c>
      <c r="C187" s="1" t="s">
        <v>27</v>
      </c>
      <c r="D187">
        <v>5.0000000000000001E-301</v>
      </c>
      <c r="E187">
        <v>5.0000000000000001E-301</v>
      </c>
      <c r="F187">
        <v>5.0000000000000001E-301</v>
      </c>
      <c r="G187">
        <v>6.5410858951508999E-9</v>
      </c>
      <c r="H187">
        <v>5.0000000000000001E-301</v>
      </c>
      <c r="I187">
        <v>0</v>
      </c>
      <c r="J187">
        <v>-6631269.79</v>
      </c>
      <c r="K187">
        <v>0</v>
      </c>
      <c r="L187">
        <v>15</v>
      </c>
      <c r="M187" s="1" t="s">
        <v>28</v>
      </c>
      <c r="N187">
        <v>122057</v>
      </c>
      <c r="O187" s="1" t="s">
        <v>29</v>
      </c>
      <c r="P187" s="1" t="s">
        <v>30</v>
      </c>
      <c r="Q187" s="1" t="s">
        <v>31</v>
      </c>
      <c r="R187" s="1"/>
      <c r="S187" s="1"/>
      <c r="T187" s="1" t="s">
        <v>217</v>
      </c>
      <c r="U187" s="1" t="s">
        <v>909</v>
      </c>
      <c r="V187">
        <v>85506.14</v>
      </c>
      <c r="W187">
        <v>0</v>
      </c>
      <c r="X187">
        <v>85506.14</v>
      </c>
      <c r="Y187">
        <v>0</v>
      </c>
    </row>
    <row r="188" spans="1:25" x14ac:dyDescent="0.25">
      <c r="A188" s="1" t="s">
        <v>25</v>
      </c>
      <c r="B188" s="1" t="s">
        <v>26</v>
      </c>
      <c r="C188" s="1" t="s">
        <v>27</v>
      </c>
      <c r="D188">
        <v>5.0000000000000001E-301</v>
      </c>
      <c r="E188">
        <v>5.0000000000000001E-301</v>
      </c>
      <c r="F188">
        <v>5.0000000000000001E-301</v>
      </c>
      <c r="G188">
        <v>6.5410858951508999E-9</v>
      </c>
      <c r="H188">
        <v>5.0000000000000001E-301</v>
      </c>
      <c r="I188">
        <v>0</v>
      </c>
      <c r="J188">
        <v>-6631269.79</v>
      </c>
      <c r="K188">
        <v>0</v>
      </c>
      <c r="L188">
        <v>15</v>
      </c>
      <c r="M188" s="1" t="s">
        <v>28</v>
      </c>
      <c r="N188">
        <v>122057</v>
      </c>
      <c r="O188" s="1" t="s">
        <v>29</v>
      </c>
      <c r="P188" s="1" t="s">
        <v>30</v>
      </c>
      <c r="Q188" s="1" t="s">
        <v>31</v>
      </c>
      <c r="R188" s="1"/>
      <c r="S188" s="1"/>
      <c r="T188" s="1" t="s">
        <v>218</v>
      </c>
      <c r="U188" s="1" t="s">
        <v>910</v>
      </c>
      <c r="V188">
        <v>51522.04</v>
      </c>
      <c r="W188">
        <v>0</v>
      </c>
      <c r="X188">
        <v>51522.04</v>
      </c>
      <c r="Y188">
        <v>0</v>
      </c>
    </row>
    <row r="189" spans="1:25" x14ac:dyDescent="0.25">
      <c r="A189" s="1" t="s">
        <v>25</v>
      </c>
      <c r="B189" s="1" t="s">
        <v>26</v>
      </c>
      <c r="C189" s="1" t="s">
        <v>27</v>
      </c>
      <c r="D189">
        <v>5.0000000000000001E-301</v>
      </c>
      <c r="E189">
        <v>5.0000000000000001E-301</v>
      </c>
      <c r="F189">
        <v>5.0000000000000001E-301</v>
      </c>
      <c r="G189">
        <v>6.5410858951508999E-9</v>
      </c>
      <c r="H189">
        <v>5.0000000000000001E-301</v>
      </c>
      <c r="I189">
        <v>0</v>
      </c>
      <c r="J189">
        <v>-6631269.79</v>
      </c>
      <c r="K189">
        <v>0</v>
      </c>
      <c r="L189">
        <v>15</v>
      </c>
      <c r="M189" s="1" t="s">
        <v>28</v>
      </c>
      <c r="N189">
        <v>122057</v>
      </c>
      <c r="O189" s="1" t="s">
        <v>29</v>
      </c>
      <c r="P189" s="1" t="s">
        <v>30</v>
      </c>
      <c r="Q189" s="1" t="s">
        <v>31</v>
      </c>
      <c r="R189" s="1"/>
      <c r="S189" s="1"/>
      <c r="T189" s="1" t="s">
        <v>219</v>
      </c>
      <c r="U189" s="1" t="s">
        <v>911</v>
      </c>
      <c r="V189">
        <v>21767.66</v>
      </c>
      <c r="W189">
        <v>0</v>
      </c>
      <c r="X189">
        <v>21767.66</v>
      </c>
      <c r="Y189">
        <v>0</v>
      </c>
    </row>
    <row r="190" spans="1:25" x14ac:dyDescent="0.25">
      <c r="A190" s="1" t="s">
        <v>25</v>
      </c>
      <c r="B190" s="1" t="s">
        <v>26</v>
      </c>
      <c r="C190" s="1" t="s">
        <v>27</v>
      </c>
      <c r="D190">
        <v>5.0000000000000001E-301</v>
      </c>
      <c r="E190">
        <v>5.0000000000000001E-301</v>
      </c>
      <c r="F190">
        <v>5.0000000000000001E-301</v>
      </c>
      <c r="G190">
        <v>6.5410858951508999E-9</v>
      </c>
      <c r="H190">
        <v>5.0000000000000001E-301</v>
      </c>
      <c r="I190">
        <v>0</v>
      </c>
      <c r="J190">
        <v>-6631269.79</v>
      </c>
      <c r="K190">
        <v>0</v>
      </c>
      <c r="L190">
        <v>15</v>
      </c>
      <c r="M190" s="1" t="s">
        <v>28</v>
      </c>
      <c r="N190">
        <v>122057</v>
      </c>
      <c r="O190" s="1" t="s">
        <v>29</v>
      </c>
      <c r="P190" s="1" t="s">
        <v>30</v>
      </c>
      <c r="Q190" s="1" t="s">
        <v>31</v>
      </c>
      <c r="R190" s="1"/>
      <c r="S190" s="1"/>
      <c r="T190" s="1" t="s">
        <v>220</v>
      </c>
      <c r="U190" s="1" t="s">
        <v>912</v>
      </c>
      <c r="V190">
        <v>14744.38</v>
      </c>
      <c r="W190">
        <v>0</v>
      </c>
      <c r="X190">
        <v>14744.38</v>
      </c>
      <c r="Y190">
        <v>0</v>
      </c>
    </row>
    <row r="191" spans="1:25" x14ac:dyDescent="0.25">
      <c r="A191" s="1" t="s">
        <v>25</v>
      </c>
      <c r="B191" s="1" t="s">
        <v>26</v>
      </c>
      <c r="C191" s="1" t="s">
        <v>27</v>
      </c>
      <c r="D191">
        <v>5.0000000000000001E-301</v>
      </c>
      <c r="E191">
        <v>5.0000000000000001E-301</v>
      </c>
      <c r="F191">
        <v>5.0000000000000001E-301</v>
      </c>
      <c r="G191">
        <v>6.5410858951508999E-9</v>
      </c>
      <c r="H191">
        <v>5.0000000000000001E-301</v>
      </c>
      <c r="I191">
        <v>0</v>
      </c>
      <c r="J191">
        <v>-6631269.79</v>
      </c>
      <c r="K191">
        <v>0</v>
      </c>
      <c r="L191">
        <v>15</v>
      </c>
      <c r="M191" s="1" t="s">
        <v>28</v>
      </c>
      <c r="N191">
        <v>122057</v>
      </c>
      <c r="O191" s="1" t="s">
        <v>29</v>
      </c>
      <c r="P191" s="1" t="s">
        <v>30</v>
      </c>
      <c r="Q191" s="1" t="s">
        <v>31</v>
      </c>
      <c r="R191" s="1"/>
      <c r="S191" s="1"/>
      <c r="T191" s="1" t="s">
        <v>221</v>
      </c>
      <c r="U191" s="1" t="s">
        <v>913</v>
      </c>
      <c r="V191">
        <v>50930.85</v>
      </c>
      <c r="W191">
        <v>0</v>
      </c>
      <c r="X191">
        <v>50930.85</v>
      </c>
      <c r="Y191">
        <v>0</v>
      </c>
    </row>
    <row r="192" spans="1:25" x14ac:dyDescent="0.25">
      <c r="A192" s="1" t="s">
        <v>25</v>
      </c>
      <c r="B192" s="1" t="s">
        <v>26</v>
      </c>
      <c r="C192" s="1" t="s">
        <v>27</v>
      </c>
      <c r="D192">
        <v>5.0000000000000001E-301</v>
      </c>
      <c r="E192">
        <v>5.0000000000000001E-301</v>
      </c>
      <c r="F192">
        <v>5.0000000000000001E-301</v>
      </c>
      <c r="G192">
        <v>6.5410858951508999E-9</v>
      </c>
      <c r="H192">
        <v>5.0000000000000001E-301</v>
      </c>
      <c r="I192">
        <v>0</v>
      </c>
      <c r="J192">
        <v>-6631269.79</v>
      </c>
      <c r="K192">
        <v>0</v>
      </c>
      <c r="L192">
        <v>15</v>
      </c>
      <c r="M192" s="1" t="s">
        <v>28</v>
      </c>
      <c r="N192">
        <v>122057</v>
      </c>
      <c r="O192" s="1" t="s">
        <v>29</v>
      </c>
      <c r="P192" s="1" t="s">
        <v>30</v>
      </c>
      <c r="Q192" s="1" t="s">
        <v>31</v>
      </c>
      <c r="R192" s="1"/>
      <c r="S192" s="1"/>
      <c r="T192" s="1" t="s">
        <v>222</v>
      </c>
      <c r="U192" s="1" t="s">
        <v>914</v>
      </c>
      <c r="V192">
        <v>75863.27</v>
      </c>
      <c r="W192">
        <v>0</v>
      </c>
      <c r="X192">
        <v>75863.27</v>
      </c>
      <c r="Y192">
        <v>0</v>
      </c>
    </row>
    <row r="193" spans="1:25" x14ac:dyDescent="0.25">
      <c r="A193" s="1" t="s">
        <v>25</v>
      </c>
      <c r="B193" s="1" t="s">
        <v>26</v>
      </c>
      <c r="C193" s="1" t="s">
        <v>27</v>
      </c>
      <c r="D193">
        <v>5.0000000000000001E-301</v>
      </c>
      <c r="E193">
        <v>5.0000000000000001E-301</v>
      </c>
      <c r="F193">
        <v>5.0000000000000001E-301</v>
      </c>
      <c r="G193">
        <v>6.5410858951508999E-9</v>
      </c>
      <c r="H193">
        <v>5.0000000000000001E-301</v>
      </c>
      <c r="I193">
        <v>0</v>
      </c>
      <c r="J193">
        <v>-6631269.79</v>
      </c>
      <c r="K193">
        <v>0</v>
      </c>
      <c r="L193">
        <v>15</v>
      </c>
      <c r="M193" s="1" t="s">
        <v>28</v>
      </c>
      <c r="N193">
        <v>122057</v>
      </c>
      <c r="O193" s="1" t="s">
        <v>29</v>
      </c>
      <c r="P193" s="1" t="s">
        <v>30</v>
      </c>
      <c r="Q193" s="1" t="s">
        <v>31</v>
      </c>
      <c r="R193" s="1"/>
      <c r="S193" s="1"/>
      <c r="T193" s="1" t="s">
        <v>223</v>
      </c>
      <c r="U193" s="1" t="s">
        <v>915</v>
      </c>
      <c r="V193">
        <v>104980.18</v>
      </c>
      <c r="W193">
        <v>0</v>
      </c>
      <c r="X193">
        <v>104980.18</v>
      </c>
      <c r="Y193">
        <v>0</v>
      </c>
    </row>
    <row r="194" spans="1:25" x14ac:dyDescent="0.25">
      <c r="A194" s="1" t="s">
        <v>25</v>
      </c>
      <c r="B194" s="1" t="s">
        <v>26</v>
      </c>
      <c r="C194" s="1" t="s">
        <v>27</v>
      </c>
      <c r="D194">
        <v>5.0000000000000001E-301</v>
      </c>
      <c r="E194">
        <v>5.0000000000000001E-301</v>
      </c>
      <c r="F194">
        <v>5.0000000000000001E-301</v>
      </c>
      <c r="G194">
        <v>6.5410858951508999E-9</v>
      </c>
      <c r="H194">
        <v>5.0000000000000001E-301</v>
      </c>
      <c r="I194">
        <v>0</v>
      </c>
      <c r="J194">
        <v>-6631269.79</v>
      </c>
      <c r="K194">
        <v>0</v>
      </c>
      <c r="L194">
        <v>15</v>
      </c>
      <c r="M194" s="1" t="s">
        <v>28</v>
      </c>
      <c r="N194">
        <v>122057</v>
      </c>
      <c r="O194" s="1" t="s">
        <v>29</v>
      </c>
      <c r="P194" s="1" t="s">
        <v>30</v>
      </c>
      <c r="Q194" s="1" t="s">
        <v>31</v>
      </c>
      <c r="R194" s="1"/>
      <c r="S194" s="1"/>
      <c r="T194" s="1" t="s">
        <v>224</v>
      </c>
      <c r="U194" s="1" t="s">
        <v>916</v>
      </c>
      <c r="V194">
        <v>38938.58</v>
      </c>
      <c r="W194">
        <v>0</v>
      </c>
      <c r="X194">
        <v>38938.58</v>
      </c>
      <c r="Y194">
        <v>0</v>
      </c>
    </row>
    <row r="195" spans="1:25" x14ac:dyDescent="0.25">
      <c r="A195" s="1" t="s">
        <v>25</v>
      </c>
      <c r="B195" s="1" t="s">
        <v>26</v>
      </c>
      <c r="C195" s="1" t="s">
        <v>27</v>
      </c>
      <c r="D195">
        <v>5.0000000000000001E-301</v>
      </c>
      <c r="E195">
        <v>5.0000000000000001E-301</v>
      </c>
      <c r="F195">
        <v>5.0000000000000001E-301</v>
      </c>
      <c r="G195">
        <v>6.5410858951508999E-9</v>
      </c>
      <c r="H195">
        <v>5.0000000000000001E-301</v>
      </c>
      <c r="I195">
        <v>0</v>
      </c>
      <c r="J195">
        <v>-6631269.79</v>
      </c>
      <c r="K195">
        <v>0</v>
      </c>
      <c r="L195">
        <v>15</v>
      </c>
      <c r="M195" s="1" t="s">
        <v>28</v>
      </c>
      <c r="N195">
        <v>122057</v>
      </c>
      <c r="O195" s="1" t="s">
        <v>29</v>
      </c>
      <c r="P195" s="1" t="s">
        <v>30</v>
      </c>
      <c r="Q195" s="1" t="s">
        <v>31</v>
      </c>
      <c r="R195" s="1"/>
      <c r="S195" s="1"/>
      <c r="T195" s="1" t="s">
        <v>225</v>
      </c>
      <c r="U195" s="1" t="s">
        <v>917</v>
      </c>
      <c r="V195">
        <v>100367.29</v>
      </c>
      <c r="W195">
        <v>0</v>
      </c>
      <c r="X195">
        <v>100367.29</v>
      </c>
      <c r="Y195">
        <v>0</v>
      </c>
    </row>
    <row r="196" spans="1:25" x14ac:dyDescent="0.25">
      <c r="A196" s="1" t="s">
        <v>25</v>
      </c>
      <c r="B196" s="1" t="s">
        <v>26</v>
      </c>
      <c r="C196" s="1" t="s">
        <v>27</v>
      </c>
      <c r="D196">
        <v>5.0000000000000001E-301</v>
      </c>
      <c r="E196">
        <v>5.0000000000000001E-301</v>
      </c>
      <c r="F196">
        <v>5.0000000000000001E-301</v>
      </c>
      <c r="G196">
        <v>6.5410858951508999E-9</v>
      </c>
      <c r="H196">
        <v>5.0000000000000001E-301</v>
      </c>
      <c r="I196">
        <v>0</v>
      </c>
      <c r="J196">
        <v>-6631269.79</v>
      </c>
      <c r="K196">
        <v>0</v>
      </c>
      <c r="L196">
        <v>15</v>
      </c>
      <c r="M196" s="1" t="s">
        <v>28</v>
      </c>
      <c r="N196">
        <v>122057</v>
      </c>
      <c r="O196" s="1" t="s">
        <v>29</v>
      </c>
      <c r="P196" s="1" t="s">
        <v>30</v>
      </c>
      <c r="Q196" s="1" t="s">
        <v>31</v>
      </c>
      <c r="R196" s="1"/>
      <c r="S196" s="1"/>
      <c r="T196" s="1" t="s">
        <v>226</v>
      </c>
      <c r="U196" s="1" t="s">
        <v>918</v>
      </c>
      <c r="V196">
        <v>46754.95</v>
      </c>
      <c r="W196">
        <v>0</v>
      </c>
      <c r="X196">
        <v>46754.95</v>
      </c>
      <c r="Y196">
        <v>0</v>
      </c>
    </row>
    <row r="197" spans="1:25" x14ac:dyDescent="0.25">
      <c r="A197" s="1" t="s">
        <v>25</v>
      </c>
      <c r="B197" s="1" t="s">
        <v>26</v>
      </c>
      <c r="C197" s="1" t="s">
        <v>27</v>
      </c>
      <c r="D197">
        <v>5.0000000000000001E-301</v>
      </c>
      <c r="E197">
        <v>5.0000000000000001E-301</v>
      </c>
      <c r="F197">
        <v>5.0000000000000001E-301</v>
      </c>
      <c r="G197">
        <v>6.5410858951508999E-9</v>
      </c>
      <c r="H197">
        <v>5.0000000000000001E-301</v>
      </c>
      <c r="I197">
        <v>0</v>
      </c>
      <c r="J197">
        <v>-6631269.79</v>
      </c>
      <c r="K197">
        <v>0</v>
      </c>
      <c r="L197">
        <v>15</v>
      </c>
      <c r="M197" s="1" t="s">
        <v>28</v>
      </c>
      <c r="N197">
        <v>122057</v>
      </c>
      <c r="O197" s="1" t="s">
        <v>29</v>
      </c>
      <c r="P197" s="1" t="s">
        <v>30</v>
      </c>
      <c r="Q197" s="1" t="s">
        <v>31</v>
      </c>
      <c r="R197" s="1"/>
      <c r="S197" s="1"/>
      <c r="T197" s="1" t="s">
        <v>227</v>
      </c>
      <c r="U197" s="1" t="s">
        <v>919</v>
      </c>
      <c r="V197">
        <v>41867.660000000003</v>
      </c>
      <c r="W197">
        <v>0</v>
      </c>
      <c r="X197">
        <v>41867.660000000003</v>
      </c>
      <c r="Y197">
        <v>0</v>
      </c>
    </row>
    <row r="198" spans="1:25" x14ac:dyDescent="0.25">
      <c r="A198" s="1" t="s">
        <v>25</v>
      </c>
      <c r="B198" s="1" t="s">
        <v>26</v>
      </c>
      <c r="C198" s="1" t="s">
        <v>27</v>
      </c>
      <c r="D198">
        <v>5.0000000000000001E-301</v>
      </c>
      <c r="E198">
        <v>5.0000000000000001E-301</v>
      </c>
      <c r="F198">
        <v>5.0000000000000001E-301</v>
      </c>
      <c r="G198">
        <v>6.5410858951508999E-9</v>
      </c>
      <c r="H198">
        <v>5.0000000000000001E-301</v>
      </c>
      <c r="I198">
        <v>0</v>
      </c>
      <c r="J198">
        <v>-6631269.79</v>
      </c>
      <c r="K198">
        <v>0</v>
      </c>
      <c r="L198">
        <v>15</v>
      </c>
      <c r="M198" s="1" t="s">
        <v>28</v>
      </c>
      <c r="N198">
        <v>122057</v>
      </c>
      <c r="O198" s="1" t="s">
        <v>29</v>
      </c>
      <c r="P198" s="1" t="s">
        <v>30</v>
      </c>
      <c r="Q198" s="1" t="s">
        <v>31</v>
      </c>
      <c r="R198" s="1"/>
      <c r="S198" s="1"/>
      <c r="T198" s="1" t="s">
        <v>228</v>
      </c>
      <c r="U198" s="1" t="s">
        <v>920</v>
      </c>
      <c r="V198">
        <v>77444.86</v>
      </c>
      <c r="W198">
        <v>0</v>
      </c>
      <c r="X198">
        <v>77444.86</v>
      </c>
      <c r="Y198">
        <v>0</v>
      </c>
    </row>
    <row r="199" spans="1:25" x14ac:dyDescent="0.25">
      <c r="A199" s="1" t="s">
        <v>25</v>
      </c>
      <c r="B199" s="1" t="s">
        <v>26</v>
      </c>
      <c r="C199" s="1" t="s">
        <v>27</v>
      </c>
      <c r="D199">
        <v>5.0000000000000001E-301</v>
      </c>
      <c r="E199">
        <v>5.0000000000000001E-301</v>
      </c>
      <c r="F199">
        <v>5.0000000000000001E-301</v>
      </c>
      <c r="G199">
        <v>6.5410858951508999E-9</v>
      </c>
      <c r="H199">
        <v>5.0000000000000001E-301</v>
      </c>
      <c r="I199">
        <v>0</v>
      </c>
      <c r="J199">
        <v>-6631269.79</v>
      </c>
      <c r="K199">
        <v>0</v>
      </c>
      <c r="L199">
        <v>15</v>
      </c>
      <c r="M199" s="1" t="s">
        <v>28</v>
      </c>
      <c r="N199">
        <v>122057</v>
      </c>
      <c r="O199" s="1" t="s">
        <v>29</v>
      </c>
      <c r="P199" s="1" t="s">
        <v>30</v>
      </c>
      <c r="Q199" s="1" t="s">
        <v>31</v>
      </c>
      <c r="R199" s="1"/>
      <c r="S199" s="1"/>
      <c r="T199" s="1" t="s">
        <v>229</v>
      </c>
      <c r="U199" s="1" t="s">
        <v>921</v>
      </c>
      <c r="V199">
        <v>79060.44</v>
      </c>
      <c r="W199">
        <v>0</v>
      </c>
      <c r="X199">
        <v>79060.44</v>
      </c>
      <c r="Y199">
        <v>0</v>
      </c>
    </row>
    <row r="200" spans="1:25" x14ac:dyDescent="0.25">
      <c r="A200" s="1" t="s">
        <v>25</v>
      </c>
      <c r="B200" s="1" t="s">
        <v>26</v>
      </c>
      <c r="C200" s="1" t="s">
        <v>27</v>
      </c>
      <c r="D200">
        <v>5.0000000000000001E-301</v>
      </c>
      <c r="E200">
        <v>5.0000000000000001E-301</v>
      </c>
      <c r="F200">
        <v>5.0000000000000001E-301</v>
      </c>
      <c r="G200">
        <v>6.5410858951508999E-9</v>
      </c>
      <c r="H200">
        <v>5.0000000000000001E-301</v>
      </c>
      <c r="I200">
        <v>0</v>
      </c>
      <c r="J200">
        <v>-6631269.79</v>
      </c>
      <c r="K200">
        <v>0</v>
      </c>
      <c r="L200">
        <v>15</v>
      </c>
      <c r="M200" s="1" t="s">
        <v>28</v>
      </c>
      <c r="N200">
        <v>122057</v>
      </c>
      <c r="O200" s="1" t="s">
        <v>29</v>
      </c>
      <c r="P200" s="1" t="s">
        <v>30</v>
      </c>
      <c r="Q200" s="1" t="s">
        <v>31</v>
      </c>
      <c r="R200" s="1"/>
      <c r="S200" s="1"/>
      <c r="T200" s="1" t="s">
        <v>230</v>
      </c>
      <c r="U200" s="1" t="s">
        <v>922</v>
      </c>
      <c r="V200">
        <v>93.55</v>
      </c>
      <c r="W200">
        <v>0</v>
      </c>
      <c r="X200">
        <v>93.55</v>
      </c>
      <c r="Y200">
        <v>0</v>
      </c>
    </row>
    <row r="201" spans="1:25" x14ac:dyDescent="0.25">
      <c r="A201" s="1" t="s">
        <v>25</v>
      </c>
      <c r="B201" s="1" t="s">
        <v>26</v>
      </c>
      <c r="C201" s="1" t="s">
        <v>27</v>
      </c>
      <c r="D201">
        <v>5.0000000000000001E-301</v>
      </c>
      <c r="E201">
        <v>5.0000000000000001E-301</v>
      </c>
      <c r="F201">
        <v>5.0000000000000001E-301</v>
      </c>
      <c r="G201">
        <v>6.5410858951508999E-9</v>
      </c>
      <c r="H201">
        <v>5.0000000000000001E-301</v>
      </c>
      <c r="I201">
        <v>0</v>
      </c>
      <c r="J201">
        <v>-6631269.79</v>
      </c>
      <c r="K201">
        <v>0</v>
      </c>
      <c r="L201">
        <v>15</v>
      </c>
      <c r="M201" s="1" t="s">
        <v>28</v>
      </c>
      <c r="N201">
        <v>122057</v>
      </c>
      <c r="O201" s="1" t="s">
        <v>29</v>
      </c>
      <c r="P201" s="1" t="s">
        <v>30</v>
      </c>
      <c r="Q201" s="1" t="s">
        <v>31</v>
      </c>
      <c r="R201" s="1"/>
      <c r="S201" s="1"/>
      <c r="T201" s="1" t="s">
        <v>231</v>
      </c>
      <c r="U201" s="1" t="s">
        <v>923</v>
      </c>
      <c r="V201">
        <v>3800</v>
      </c>
      <c r="W201">
        <v>0</v>
      </c>
      <c r="X201">
        <v>3800</v>
      </c>
      <c r="Y201">
        <v>0</v>
      </c>
    </row>
    <row r="202" spans="1:25" x14ac:dyDescent="0.25">
      <c r="A202" s="1" t="s">
        <v>25</v>
      </c>
      <c r="B202" s="1" t="s">
        <v>26</v>
      </c>
      <c r="C202" s="1" t="s">
        <v>27</v>
      </c>
      <c r="D202">
        <v>5.0000000000000001E-301</v>
      </c>
      <c r="E202">
        <v>5.0000000000000001E-301</v>
      </c>
      <c r="F202">
        <v>5.0000000000000001E-301</v>
      </c>
      <c r="G202">
        <v>6.5410858951508999E-9</v>
      </c>
      <c r="H202">
        <v>5.0000000000000001E-301</v>
      </c>
      <c r="I202">
        <v>0</v>
      </c>
      <c r="J202">
        <v>-6631269.79</v>
      </c>
      <c r="K202">
        <v>0</v>
      </c>
      <c r="L202">
        <v>15</v>
      </c>
      <c r="M202" s="1" t="s">
        <v>28</v>
      </c>
      <c r="N202">
        <v>122057</v>
      </c>
      <c r="O202" s="1" t="s">
        <v>29</v>
      </c>
      <c r="P202" s="1" t="s">
        <v>30</v>
      </c>
      <c r="Q202" s="1" t="s">
        <v>31</v>
      </c>
      <c r="R202" s="1"/>
      <c r="S202" s="1"/>
      <c r="T202" s="1" t="s">
        <v>232</v>
      </c>
      <c r="U202" s="1" t="s">
        <v>924</v>
      </c>
      <c r="V202">
        <v>0</v>
      </c>
      <c r="W202">
        <v>4176.38</v>
      </c>
      <c r="X202">
        <v>-4176.38</v>
      </c>
      <c r="Y202">
        <v>0</v>
      </c>
    </row>
    <row r="203" spans="1:25" x14ac:dyDescent="0.25">
      <c r="A203" s="1" t="s">
        <v>25</v>
      </c>
      <c r="B203" s="1" t="s">
        <v>26</v>
      </c>
      <c r="C203" s="1" t="s">
        <v>27</v>
      </c>
      <c r="D203">
        <v>5.0000000000000001E-301</v>
      </c>
      <c r="E203">
        <v>5.0000000000000001E-301</v>
      </c>
      <c r="F203">
        <v>5.0000000000000001E-301</v>
      </c>
      <c r="G203">
        <v>6.5410858951508999E-9</v>
      </c>
      <c r="H203">
        <v>5.0000000000000001E-301</v>
      </c>
      <c r="I203">
        <v>0</v>
      </c>
      <c r="J203">
        <v>-6631269.79</v>
      </c>
      <c r="K203">
        <v>0</v>
      </c>
      <c r="L203">
        <v>15</v>
      </c>
      <c r="M203" s="1" t="s">
        <v>28</v>
      </c>
      <c r="N203">
        <v>122057</v>
      </c>
      <c r="O203" s="1" t="s">
        <v>29</v>
      </c>
      <c r="P203" s="1" t="s">
        <v>30</v>
      </c>
      <c r="Q203" s="1" t="s">
        <v>31</v>
      </c>
      <c r="R203" s="1"/>
      <c r="S203" s="1"/>
      <c r="T203" s="1" t="s">
        <v>233</v>
      </c>
      <c r="U203" s="1" t="s">
        <v>925</v>
      </c>
      <c r="V203">
        <v>0</v>
      </c>
      <c r="W203">
        <v>9180.25</v>
      </c>
      <c r="X203">
        <v>-9180.25</v>
      </c>
      <c r="Y203">
        <v>0</v>
      </c>
    </row>
    <row r="204" spans="1:25" x14ac:dyDescent="0.25">
      <c r="A204" s="1" t="s">
        <v>25</v>
      </c>
      <c r="B204" s="1" t="s">
        <v>26</v>
      </c>
      <c r="C204" s="1" t="s">
        <v>27</v>
      </c>
      <c r="D204">
        <v>5.0000000000000001E-301</v>
      </c>
      <c r="E204">
        <v>5.0000000000000001E-301</v>
      </c>
      <c r="F204">
        <v>5.0000000000000001E-301</v>
      </c>
      <c r="G204">
        <v>6.5410858951508999E-9</v>
      </c>
      <c r="H204">
        <v>5.0000000000000001E-301</v>
      </c>
      <c r="I204">
        <v>0</v>
      </c>
      <c r="J204">
        <v>-6631269.79</v>
      </c>
      <c r="K204">
        <v>0</v>
      </c>
      <c r="L204">
        <v>15</v>
      </c>
      <c r="M204" s="1" t="s">
        <v>28</v>
      </c>
      <c r="N204">
        <v>122057</v>
      </c>
      <c r="O204" s="1" t="s">
        <v>29</v>
      </c>
      <c r="P204" s="1" t="s">
        <v>30</v>
      </c>
      <c r="Q204" s="1" t="s">
        <v>31</v>
      </c>
      <c r="R204" s="1"/>
      <c r="S204" s="1"/>
      <c r="T204" s="1" t="s">
        <v>234</v>
      </c>
      <c r="U204" s="1" t="s">
        <v>926</v>
      </c>
      <c r="V204">
        <v>0</v>
      </c>
      <c r="W204">
        <v>239243.63</v>
      </c>
      <c r="X204">
        <v>-239243.63</v>
      </c>
      <c r="Y204">
        <v>0</v>
      </c>
    </row>
    <row r="205" spans="1:25" x14ac:dyDescent="0.25">
      <c r="A205" s="1" t="s">
        <v>25</v>
      </c>
      <c r="B205" s="1" t="s">
        <v>26</v>
      </c>
      <c r="C205" s="1" t="s">
        <v>27</v>
      </c>
      <c r="D205">
        <v>5.0000000000000001E-301</v>
      </c>
      <c r="E205">
        <v>5.0000000000000001E-301</v>
      </c>
      <c r="F205">
        <v>5.0000000000000001E-301</v>
      </c>
      <c r="G205">
        <v>6.5410858951508999E-9</v>
      </c>
      <c r="H205">
        <v>5.0000000000000001E-301</v>
      </c>
      <c r="I205">
        <v>0</v>
      </c>
      <c r="J205">
        <v>-6631269.79</v>
      </c>
      <c r="K205">
        <v>0</v>
      </c>
      <c r="L205">
        <v>15</v>
      </c>
      <c r="M205" s="1" t="s">
        <v>28</v>
      </c>
      <c r="N205">
        <v>122057</v>
      </c>
      <c r="O205" s="1" t="s">
        <v>29</v>
      </c>
      <c r="P205" s="1" t="s">
        <v>30</v>
      </c>
      <c r="Q205" s="1" t="s">
        <v>31</v>
      </c>
      <c r="R205" s="1"/>
      <c r="S205" s="1"/>
      <c r="T205" s="1" t="s">
        <v>235</v>
      </c>
      <c r="U205" s="1" t="s">
        <v>927</v>
      </c>
      <c r="V205">
        <v>0</v>
      </c>
      <c r="W205">
        <v>301932.73</v>
      </c>
      <c r="X205">
        <v>-301932.73</v>
      </c>
      <c r="Y205">
        <v>0</v>
      </c>
    </row>
    <row r="206" spans="1:25" x14ac:dyDescent="0.25">
      <c r="A206" s="1" t="s">
        <v>25</v>
      </c>
      <c r="B206" s="1" t="s">
        <v>26</v>
      </c>
      <c r="C206" s="1" t="s">
        <v>27</v>
      </c>
      <c r="D206">
        <v>5.0000000000000001E-301</v>
      </c>
      <c r="E206">
        <v>5.0000000000000001E-301</v>
      </c>
      <c r="F206">
        <v>5.0000000000000001E-301</v>
      </c>
      <c r="G206">
        <v>6.5410858951508999E-9</v>
      </c>
      <c r="H206">
        <v>5.0000000000000001E-301</v>
      </c>
      <c r="I206">
        <v>0</v>
      </c>
      <c r="J206">
        <v>-6631269.79</v>
      </c>
      <c r="K206">
        <v>0</v>
      </c>
      <c r="L206">
        <v>15</v>
      </c>
      <c r="M206" s="1" t="s">
        <v>28</v>
      </c>
      <c r="N206">
        <v>122057</v>
      </c>
      <c r="O206" s="1" t="s">
        <v>29</v>
      </c>
      <c r="P206" s="1" t="s">
        <v>30</v>
      </c>
      <c r="Q206" s="1" t="s">
        <v>31</v>
      </c>
      <c r="R206" s="1"/>
      <c r="S206" s="1"/>
      <c r="T206" s="1" t="s">
        <v>236</v>
      </c>
      <c r="U206" s="1" t="s">
        <v>928</v>
      </c>
      <c r="V206">
        <v>0</v>
      </c>
      <c r="W206">
        <v>66620.600000000006</v>
      </c>
      <c r="X206">
        <v>-66620.600000000006</v>
      </c>
      <c r="Y206">
        <v>0</v>
      </c>
    </row>
    <row r="207" spans="1:25" x14ac:dyDescent="0.25">
      <c r="A207" s="1" t="s">
        <v>25</v>
      </c>
      <c r="B207" s="1" t="s">
        <v>26</v>
      </c>
      <c r="C207" s="1" t="s">
        <v>27</v>
      </c>
      <c r="D207">
        <v>5.0000000000000001E-301</v>
      </c>
      <c r="E207">
        <v>5.0000000000000001E-301</v>
      </c>
      <c r="F207">
        <v>5.0000000000000001E-301</v>
      </c>
      <c r="G207">
        <v>6.5410858951508999E-9</v>
      </c>
      <c r="H207">
        <v>5.0000000000000001E-301</v>
      </c>
      <c r="I207">
        <v>0</v>
      </c>
      <c r="J207">
        <v>-6631269.79</v>
      </c>
      <c r="K207">
        <v>0</v>
      </c>
      <c r="L207">
        <v>15</v>
      </c>
      <c r="M207" s="1" t="s">
        <v>28</v>
      </c>
      <c r="N207">
        <v>122057</v>
      </c>
      <c r="O207" s="1" t="s">
        <v>29</v>
      </c>
      <c r="P207" s="1" t="s">
        <v>30</v>
      </c>
      <c r="Q207" s="1" t="s">
        <v>31</v>
      </c>
      <c r="R207" s="1"/>
      <c r="S207" s="1"/>
      <c r="T207" s="1" t="s">
        <v>237</v>
      </c>
      <c r="U207" s="1" t="s">
        <v>929</v>
      </c>
      <c r="V207">
        <v>0</v>
      </c>
      <c r="W207">
        <v>12824.24</v>
      </c>
      <c r="X207">
        <v>-12824.24</v>
      </c>
      <c r="Y207">
        <v>0</v>
      </c>
    </row>
    <row r="208" spans="1:25" x14ac:dyDescent="0.25">
      <c r="A208" s="1" t="s">
        <v>25</v>
      </c>
      <c r="B208" s="1" t="s">
        <v>26</v>
      </c>
      <c r="C208" s="1" t="s">
        <v>27</v>
      </c>
      <c r="D208">
        <v>5.0000000000000001E-301</v>
      </c>
      <c r="E208">
        <v>5.0000000000000001E-301</v>
      </c>
      <c r="F208">
        <v>5.0000000000000001E-301</v>
      </c>
      <c r="G208">
        <v>6.5410858951508999E-9</v>
      </c>
      <c r="H208">
        <v>5.0000000000000001E-301</v>
      </c>
      <c r="I208">
        <v>0</v>
      </c>
      <c r="J208">
        <v>-6631269.79</v>
      </c>
      <c r="K208">
        <v>0</v>
      </c>
      <c r="L208">
        <v>15</v>
      </c>
      <c r="M208" s="1" t="s">
        <v>28</v>
      </c>
      <c r="N208">
        <v>122057</v>
      </c>
      <c r="O208" s="1" t="s">
        <v>29</v>
      </c>
      <c r="P208" s="1" t="s">
        <v>30</v>
      </c>
      <c r="Q208" s="1" t="s">
        <v>31</v>
      </c>
      <c r="R208" s="1"/>
      <c r="S208" s="1"/>
      <c r="T208" s="1" t="s">
        <v>238</v>
      </c>
      <c r="U208" s="1" t="s">
        <v>930</v>
      </c>
      <c r="V208">
        <v>0</v>
      </c>
      <c r="W208">
        <v>21213.57</v>
      </c>
      <c r="X208">
        <v>-21213.57</v>
      </c>
      <c r="Y208">
        <v>0</v>
      </c>
    </row>
    <row r="209" spans="1:25" x14ac:dyDescent="0.25">
      <c r="A209" s="1" t="s">
        <v>25</v>
      </c>
      <c r="B209" s="1" t="s">
        <v>26</v>
      </c>
      <c r="C209" s="1" t="s">
        <v>27</v>
      </c>
      <c r="D209">
        <v>5.0000000000000001E-301</v>
      </c>
      <c r="E209">
        <v>5.0000000000000001E-301</v>
      </c>
      <c r="F209">
        <v>5.0000000000000001E-301</v>
      </c>
      <c r="G209">
        <v>6.5410858951508999E-9</v>
      </c>
      <c r="H209">
        <v>5.0000000000000001E-301</v>
      </c>
      <c r="I209">
        <v>0</v>
      </c>
      <c r="J209">
        <v>-6631269.79</v>
      </c>
      <c r="K209">
        <v>0</v>
      </c>
      <c r="L209">
        <v>15</v>
      </c>
      <c r="M209" s="1" t="s">
        <v>28</v>
      </c>
      <c r="N209">
        <v>122057</v>
      </c>
      <c r="O209" s="1" t="s">
        <v>29</v>
      </c>
      <c r="P209" s="1" t="s">
        <v>30</v>
      </c>
      <c r="Q209" s="1" t="s">
        <v>31</v>
      </c>
      <c r="R209" s="1"/>
      <c r="S209" s="1"/>
      <c r="T209" s="1" t="s">
        <v>239</v>
      </c>
      <c r="U209" s="1" t="s">
        <v>931</v>
      </c>
      <c r="V209">
        <v>0</v>
      </c>
      <c r="W209">
        <v>12913.04</v>
      </c>
      <c r="X209">
        <v>-12913.04</v>
      </c>
      <c r="Y209">
        <v>0</v>
      </c>
    </row>
    <row r="210" spans="1:25" x14ac:dyDescent="0.25">
      <c r="A210" s="1" t="s">
        <v>25</v>
      </c>
      <c r="B210" s="1" t="s">
        <v>26</v>
      </c>
      <c r="C210" s="1" t="s">
        <v>27</v>
      </c>
      <c r="D210">
        <v>5.0000000000000001E-301</v>
      </c>
      <c r="E210">
        <v>5.0000000000000001E-301</v>
      </c>
      <c r="F210">
        <v>5.0000000000000001E-301</v>
      </c>
      <c r="G210">
        <v>6.5410858951508999E-9</v>
      </c>
      <c r="H210">
        <v>5.0000000000000001E-301</v>
      </c>
      <c r="I210">
        <v>0</v>
      </c>
      <c r="J210">
        <v>-6631269.79</v>
      </c>
      <c r="K210">
        <v>0</v>
      </c>
      <c r="L210">
        <v>15</v>
      </c>
      <c r="M210" s="1" t="s">
        <v>28</v>
      </c>
      <c r="N210">
        <v>122057</v>
      </c>
      <c r="O210" s="1" t="s">
        <v>29</v>
      </c>
      <c r="P210" s="1" t="s">
        <v>30</v>
      </c>
      <c r="Q210" s="1" t="s">
        <v>31</v>
      </c>
      <c r="R210" s="1"/>
      <c r="S210" s="1"/>
      <c r="T210" s="1" t="s">
        <v>240</v>
      </c>
      <c r="U210" s="1" t="s">
        <v>932</v>
      </c>
      <c r="V210">
        <v>0</v>
      </c>
      <c r="W210">
        <v>14098.89</v>
      </c>
      <c r="X210">
        <v>-14098.89</v>
      </c>
      <c r="Y210">
        <v>0</v>
      </c>
    </row>
    <row r="211" spans="1:25" x14ac:dyDescent="0.25">
      <c r="A211" s="1" t="s">
        <v>25</v>
      </c>
      <c r="B211" s="1" t="s">
        <v>26</v>
      </c>
      <c r="C211" s="1" t="s">
        <v>27</v>
      </c>
      <c r="D211">
        <v>5.0000000000000001E-301</v>
      </c>
      <c r="E211">
        <v>5.0000000000000001E-301</v>
      </c>
      <c r="F211">
        <v>5.0000000000000001E-301</v>
      </c>
      <c r="G211">
        <v>6.5410858951508999E-9</v>
      </c>
      <c r="H211">
        <v>5.0000000000000001E-301</v>
      </c>
      <c r="I211">
        <v>0</v>
      </c>
      <c r="J211">
        <v>-6631269.79</v>
      </c>
      <c r="K211">
        <v>0</v>
      </c>
      <c r="L211">
        <v>15</v>
      </c>
      <c r="M211" s="1" t="s">
        <v>28</v>
      </c>
      <c r="N211">
        <v>122057</v>
      </c>
      <c r="O211" s="1" t="s">
        <v>29</v>
      </c>
      <c r="P211" s="1" t="s">
        <v>30</v>
      </c>
      <c r="Q211" s="1" t="s">
        <v>31</v>
      </c>
      <c r="R211" s="1"/>
      <c r="S211" s="1"/>
      <c r="T211" s="1" t="s">
        <v>241</v>
      </c>
      <c r="U211" s="1" t="s">
        <v>933</v>
      </c>
      <c r="V211">
        <v>0</v>
      </c>
      <c r="W211">
        <v>3107.58</v>
      </c>
      <c r="X211">
        <v>-3107.58</v>
      </c>
      <c r="Y211">
        <v>0</v>
      </c>
    </row>
    <row r="212" spans="1:25" x14ac:dyDescent="0.25">
      <c r="A212" s="1" t="s">
        <v>25</v>
      </c>
      <c r="B212" s="1" t="s">
        <v>26</v>
      </c>
      <c r="C212" s="1" t="s">
        <v>27</v>
      </c>
      <c r="D212">
        <v>5.0000000000000001E-301</v>
      </c>
      <c r="E212">
        <v>5.0000000000000001E-301</v>
      </c>
      <c r="F212">
        <v>5.0000000000000001E-301</v>
      </c>
      <c r="G212">
        <v>6.5410858951508999E-9</v>
      </c>
      <c r="H212">
        <v>5.0000000000000001E-301</v>
      </c>
      <c r="I212">
        <v>0</v>
      </c>
      <c r="J212">
        <v>-6631269.79</v>
      </c>
      <c r="K212">
        <v>0</v>
      </c>
      <c r="L212">
        <v>15</v>
      </c>
      <c r="M212" s="1" t="s">
        <v>28</v>
      </c>
      <c r="N212">
        <v>122057</v>
      </c>
      <c r="O212" s="1" t="s">
        <v>29</v>
      </c>
      <c r="P212" s="1" t="s">
        <v>30</v>
      </c>
      <c r="Q212" s="1" t="s">
        <v>31</v>
      </c>
      <c r="R212" s="1"/>
      <c r="S212" s="1"/>
      <c r="T212" s="1" t="s">
        <v>242</v>
      </c>
      <c r="U212" s="1" t="s">
        <v>933</v>
      </c>
      <c r="V212">
        <v>0</v>
      </c>
      <c r="W212">
        <v>1473.28</v>
      </c>
      <c r="X212">
        <v>-1473.28</v>
      </c>
      <c r="Y212">
        <v>0</v>
      </c>
    </row>
    <row r="213" spans="1:25" x14ac:dyDescent="0.25">
      <c r="A213" s="1" t="s">
        <v>25</v>
      </c>
      <c r="B213" s="1" t="s">
        <v>26</v>
      </c>
      <c r="C213" s="1" t="s">
        <v>27</v>
      </c>
      <c r="D213">
        <v>5.0000000000000001E-301</v>
      </c>
      <c r="E213">
        <v>5.0000000000000001E-301</v>
      </c>
      <c r="F213">
        <v>5.0000000000000001E-301</v>
      </c>
      <c r="G213">
        <v>6.5410858951508999E-9</v>
      </c>
      <c r="H213">
        <v>5.0000000000000001E-301</v>
      </c>
      <c r="I213">
        <v>0</v>
      </c>
      <c r="J213">
        <v>-6631269.79</v>
      </c>
      <c r="K213">
        <v>0</v>
      </c>
      <c r="L213">
        <v>15</v>
      </c>
      <c r="M213" s="1" t="s">
        <v>28</v>
      </c>
      <c r="N213">
        <v>122057</v>
      </c>
      <c r="O213" s="1" t="s">
        <v>29</v>
      </c>
      <c r="P213" s="1" t="s">
        <v>30</v>
      </c>
      <c r="Q213" s="1" t="s">
        <v>31</v>
      </c>
      <c r="R213" s="1"/>
      <c r="S213" s="1"/>
      <c r="T213" s="1" t="s">
        <v>243</v>
      </c>
      <c r="U213" s="1" t="s">
        <v>934</v>
      </c>
      <c r="V213">
        <v>0</v>
      </c>
      <c r="W213">
        <v>24258.240000000002</v>
      </c>
      <c r="X213">
        <v>-24258.240000000002</v>
      </c>
      <c r="Y213">
        <v>0</v>
      </c>
    </row>
    <row r="214" spans="1:25" x14ac:dyDescent="0.25">
      <c r="A214" s="1" t="s">
        <v>25</v>
      </c>
      <c r="B214" s="1" t="s">
        <v>26</v>
      </c>
      <c r="C214" s="1" t="s">
        <v>27</v>
      </c>
      <c r="D214">
        <v>5.0000000000000001E-301</v>
      </c>
      <c r="E214">
        <v>5.0000000000000001E-301</v>
      </c>
      <c r="F214">
        <v>5.0000000000000001E-301</v>
      </c>
      <c r="G214">
        <v>6.5410858951508999E-9</v>
      </c>
      <c r="H214">
        <v>5.0000000000000001E-301</v>
      </c>
      <c r="I214">
        <v>0</v>
      </c>
      <c r="J214">
        <v>-6631269.79</v>
      </c>
      <c r="K214">
        <v>0</v>
      </c>
      <c r="L214">
        <v>15</v>
      </c>
      <c r="M214" s="1" t="s">
        <v>28</v>
      </c>
      <c r="N214">
        <v>122057</v>
      </c>
      <c r="O214" s="1" t="s">
        <v>29</v>
      </c>
      <c r="P214" s="1" t="s">
        <v>30</v>
      </c>
      <c r="Q214" s="1" t="s">
        <v>31</v>
      </c>
      <c r="R214" s="1"/>
      <c r="S214" s="1"/>
      <c r="T214" s="1" t="s">
        <v>244</v>
      </c>
      <c r="U214" s="1" t="s">
        <v>935</v>
      </c>
      <c r="V214">
        <v>0</v>
      </c>
      <c r="W214">
        <v>19670.52</v>
      </c>
      <c r="X214">
        <v>-19670.52</v>
      </c>
      <c r="Y214">
        <v>0</v>
      </c>
    </row>
    <row r="215" spans="1:25" x14ac:dyDescent="0.25">
      <c r="A215" s="1" t="s">
        <v>25</v>
      </c>
      <c r="B215" s="1" t="s">
        <v>26</v>
      </c>
      <c r="C215" s="1" t="s">
        <v>27</v>
      </c>
      <c r="D215">
        <v>5.0000000000000001E-301</v>
      </c>
      <c r="E215">
        <v>5.0000000000000001E-301</v>
      </c>
      <c r="F215">
        <v>5.0000000000000001E-301</v>
      </c>
      <c r="G215">
        <v>6.5410858951508999E-9</v>
      </c>
      <c r="H215">
        <v>5.0000000000000001E-301</v>
      </c>
      <c r="I215">
        <v>0</v>
      </c>
      <c r="J215">
        <v>-6631269.79</v>
      </c>
      <c r="K215">
        <v>0</v>
      </c>
      <c r="L215">
        <v>15</v>
      </c>
      <c r="M215" s="1" t="s">
        <v>28</v>
      </c>
      <c r="N215">
        <v>122057</v>
      </c>
      <c r="O215" s="1" t="s">
        <v>29</v>
      </c>
      <c r="P215" s="1" t="s">
        <v>30</v>
      </c>
      <c r="Q215" s="1" t="s">
        <v>31</v>
      </c>
      <c r="R215" s="1"/>
      <c r="S215" s="1"/>
      <c r="T215" s="1" t="s">
        <v>245</v>
      </c>
      <c r="U215" s="1" t="s">
        <v>936</v>
      </c>
      <c r="V215">
        <v>0</v>
      </c>
      <c r="W215">
        <v>16689.11</v>
      </c>
      <c r="X215">
        <v>-16689.11</v>
      </c>
      <c r="Y215">
        <v>0</v>
      </c>
    </row>
    <row r="216" spans="1:25" x14ac:dyDescent="0.25">
      <c r="A216" s="1" t="s">
        <v>25</v>
      </c>
      <c r="B216" s="1" t="s">
        <v>26</v>
      </c>
      <c r="C216" s="1" t="s">
        <v>27</v>
      </c>
      <c r="D216">
        <v>5.0000000000000001E-301</v>
      </c>
      <c r="E216">
        <v>5.0000000000000001E-301</v>
      </c>
      <c r="F216">
        <v>5.0000000000000001E-301</v>
      </c>
      <c r="G216">
        <v>6.5410858951508999E-9</v>
      </c>
      <c r="H216">
        <v>5.0000000000000001E-301</v>
      </c>
      <c r="I216">
        <v>0</v>
      </c>
      <c r="J216">
        <v>-6631269.79</v>
      </c>
      <c r="K216">
        <v>0</v>
      </c>
      <c r="L216">
        <v>15</v>
      </c>
      <c r="M216" s="1" t="s">
        <v>28</v>
      </c>
      <c r="N216">
        <v>122057</v>
      </c>
      <c r="O216" s="1" t="s">
        <v>29</v>
      </c>
      <c r="P216" s="1" t="s">
        <v>30</v>
      </c>
      <c r="Q216" s="1" t="s">
        <v>31</v>
      </c>
      <c r="R216" s="1"/>
      <c r="S216" s="1"/>
      <c r="T216" s="1" t="s">
        <v>246</v>
      </c>
      <c r="U216" s="1" t="s">
        <v>937</v>
      </c>
      <c r="V216">
        <v>0</v>
      </c>
      <c r="W216">
        <v>12603.21</v>
      </c>
      <c r="X216">
        <v>-12603.21</v>
      </c>
      <c r="Y216">
        <v>0</v>
      </c>
    </row>
    <row r="217" spans="1:25" x14ac:dyDescent="0.25">
      <c r="A217" s="1" t="s">
        <v>25</v>
      </c>
      <c r="B217" s="1" t="s">
        <v>26</v>
      </c>
      <c r="C217" s="1" t="s">
        <v>27</v>
      </c>
      <c r="D217">
        <v>5.0000000000000001E-301</v>
      </c>
      <c r="E217">
        <v>5.0000000000000001E-301</v>
      </c>
      <c r="F217">
        <v>5.0000000000000001E-301</v>
      </c>
      <c r="G217">
        <v>6.5410858951508999E-9</v>
      </c>
      <c r="H217">
        <v>5.0000000000000001E-301</v>
      </c>
      <c r="I217">
        <v>0</v>
      </c>
      <c r="J217">
        <v>-6631269.79</v>
      </c>
      <c r="K217">
        <v>0</v>
      </c>
      <c r="L217">
        <v>15</v>
      </c>
      <c r="M217" s="1" t="s">
        <v>28</v>
      </c>
      <c r="N217">
        <v>122057</v>
      </c>
      <c r="O217" s="1" t="s">
        <v>29</v>
      </c>
      <c r="P217" s="1" t="s">
        <v>30</v>
      </c>
      <c r="Q217" s="1" t="s">
        <v>31</v>
      </c>
      <c r="R217" s="1"/>
      <c r="S217" s="1"/>
      <c r="T217" s="1" t="s">
        <v>247</v>
      </c>
      <c r="U217" s="1" t="s">
        <v>938</v>
      </c>
      <c r="V217">
        <v>0</v>
      </c>
      <c r="W217">
        <v>82065.78</v>
      </c>
      <c r="X217">
        <v>-82065.78</v>
      </c>
      <c r="Y217">
        <v>0</v>
      </c>
    </row>
    <row r="218" spans="1:25" x14ac:dyDescent="0.25">
      <c r="A218" s="1" t="s">
        <v>25</v>
      </c>
      <c r="B218" s="1" t="s">
        <v>26</v>
      </c>
      <c r="C218" s="1" t="s">
        <v>27</v>
      </c>
      <c r="D218">
        <v>5.0000000000000001E-301</v>
      </c>
      <c r="E218">
        <v>5.0000000000000001E-301</v>
      </c>
      <c r="F218">
        <v>5.0000000000000001E-301</v>
      </c>
      <c r="G218">
        <v>6.5410858951508999E-9</v>
      </c>
      <c r="H218">
        <v>5.0000000000000001E-301</v>
      </c>
      <c r="I218">
        <v>0</v>
      </c>
      <c r="J218">
        <v>-6631269.79</v>
      </c>
      <c r="K218">
        <v>0</v>
      </c>
      <c r="L218">
        <v>15</v>
      </c>
      <c r="M218" s="1" t="s">
        <v>28</v>
      </c>
      <c r="N218">
        <v>122057</v>
      </c>
      <c r="O218" s="1" t="s">
        <v>29</v>
      </c>
      <c r="P218" s="1" t="s">
        <v>30</v>
      </c>
      <c r="Q218" s="1" t="s">
        <v>31</v>
      </c>
      <c r="R218" s="1"/>
      <c r="S218" s="1"/>
      <c r="T218" s="1" t="s">
        <v>248</v>
      </c>
      <c r="U218" s="1" t="s">
        <v>939</v>
      </c>
      <c r="V218">
        <v>0</v>
      </c>
      <c r="W218">
        <v>4966.1400000000003</v>
      </c>
      <c r="X218">
        <v>-4966.1400000000003</v>
      </c>
      <c r="Y218">
        <v>0</v>
      </c>
    </row>
    <row r="219" spans="1:25" x14ac:dyDescent="0.25">
      <c r="A219" s="1" t="s">
        <v>25</v>
      </c>
      <c r="B219" s="1" t="s">
        <v>26</v>
      </c>
      <c r="C219" s="1" t="s">
        <v>27</v>
      </c>
      <c r="D219">
        <v>5.0000000000000001E-301</v>
      </c>
      <c r="E219">
        <v>5.0000000000000001E-301</v>
      </c>
      <c r="F219">
        <v>5.0000000000000001E-301</v>
      </c>
      <c r="G219">
        <v>6.5410858951508999E-9</v>
      </c>
      <c r="H219">
        <v>5.0000000000000001E-301</v>
      </c>
      <c r="I219">
        <v>0</v>
      </c>
      <c r="J219">
        <v>-6631269.79</v>
      </c>
      <c r="K219">
        <v>0</v>
      </c>
      <c r="L219">
        <v>15</v>
      </c>
      <c r="M219" s="1" t="s">
        <v>28</v>
      </c>
      <c r="N219">
        <v>122057</v>
      </c>
      <c r="O219" s="1" t="s">
        <v>29</v>
      </c>
      <c r="P219" s="1" t="s">
        <v>30</v>
      </c>
      <c r="Q219" s="1" t="s">
        <v>31</v>
      </c>
      <c r="R219" s="1"/>
      <c r="S219" s="1"/>
      <c r="T219" s="1" t="s">
        <v>249</v>
      </c>
      <c r="U219" s="1" t="s">
        <v>940</v>
      </c>
      <c r="V219">
        <v>0</v>
      </c>
      <c r="W219">
        <v>15521.32</v>
      </c>
      <c r="X219">
        <v>-15521.32</v>
      </c>
      <c r="Y219">
        <v>0</v>
      </c>
    </row>
    <row r="220" spans="1:25" x14ac:dyDescent="0.25">
      <c r="A220" s="1" t="s">
        <v>25</v>
      </c>
      <c r="B220" s="1" t="s">
        <v>26</v>
      </c>
      <c r="C220" s="1" t="s">
        <v>27</v>
      </c>
      <c r="D220">
        <v>5.0000000000000001E-301</v>
      </c>
      <c r="E220">
        <v>5.0000000000000001E-301</v>
      </c>
      <c r="F220">
        <v>5.0000000000000001E-301</v>
      </c>
      <c r="G220">
        <v>6.5410858951508999E-9</v>
      </c>
      <c r="H220">
        <v>5.0000000000000001E-301</v>
      </c>
      <c r="I220">
        <v>0</v>
      </c>
      <c r="J220">
        <v>-6631269.79</v>
      </c>
      <c r="K220">
        <v>0</v>
      </c>
      <c r="L220">
        <v>15</v>
      </c>
      <c r="M220" s="1" t="s">
        <v>28</v>
      </c>
      <c r="N220">
        <v>122057</v>
      </c>
      <c r="O220" s="1" t="s">
        <v>29</v>
      </c>
      <c r="P220" s="1" t="s">
        <v>30</v>
      </c>
      <c r="Q220" s="1" t="s">
        <v>31</v>
      </c>
      <c r="R220" s="1"/>
      <c r="S220" s="1"/>
      <c r="T220" s="1" t="s">
        <v>250</v>
      </c>
      <c r="U220" s="1" t="s">
        <v>941</v>
      </c>
      <c r="V220">
        <v>0</v>
      </c>
      <c r="W220">
        <v>198882.06</v>
      </c>
      <c r="X220">
        <v>-198882.06</v>
      </c>
      <c r="Y220">
        <v>0</v>
      </c>
    </row>
    <row r="221" spans="1:25" x14ac:dyDescent="0.25">
      <c r="A221" s="1" t="s">
        <v>25</v>
      </c>
      <c r="B221" s="1" t="s">
        <v>26</v>
      </c>
      <c r="C221" s="1" t="s">
        <v>27</v>
      </c>
      <c r="D221">
        <v>5.0000000000000001E-301</v>
      </c>
      <c r="E221">
        <v>5.0000000000000001E-301</v>
      </c>
      <c r="F221">
        <v>5.0000000000000001E-301</v>
      </c>
      <c r="G221">
        <v>6.5410858951508999E-9</v>
      </c>
      <c r="H221">
        <v>5.0000000000000001E-301</v>
      </c>
      <c r="I221">
        <v>0</v>
      </c>
      <c r="J221">
        <v>-6631269.79</v>
      </c>
      <c r="K221">
        <v>0</v>
      </c>
      <c r="L221">
        <v>15</v>
      </c>
      <c r="M221" s="1" t="s">
        <v>28</v>
      </c>
      <c r="N221">
        <v>122057</v>
      </c>
      <c r="O221" s="1" t="s">
        <v>29</v>
      </c>
      <c r="P221" s="1" t="s">
        <v>30</v>
      </c>
      <c r="Q221" s="1" t="s">
        <v>31</v>
      </c>
      <c r="R221" s="1"/>
      <c r="S221" s="1"/>
      <c r="T221" s="1" t="s">
        <v>251</v>
      </c>
      <c r="U221" s="1" t="s">
        <v>942</v>
      </c>
      <c r="V221">
        <v>0</v>
      </c>
      <c r="W221">
        <v>25392.74</v>
      </c>
      <c r="X221">
        <v>-25392.74</v>
      </c>
      <c r="Y221">
        <v>0</v>
      </c>
    </row>
    <row r="222" spans="1:25" x14ac:dyDescent="0.25">
      <c r="A222" s="1" t="s">
        <v>25</v>
      </c>
      <c r="B222" s="1" t="s">
        <v>26</v>
      </c>
      <c r="C222" s="1" t="s">
        <v>27</v>
      </c>
      <c r="D222">
        <v>5.0000000000000001E-301</v>
      </c>
      <c r="E222">
        <v>5.0000000000000001E-301</v>
      </c>
      <c r="F222">
        <v>5.0000000000000001E-301</v>
      </c>
      <c r="G222">
        <v>6.5410858951508999E-9</v>
      </c>
      <c r="H222">
        <v>5.0000000000000001E-301</v>
      </c>
      <c r="I222">
        <v>0</v>
      </c>
      <c r="J222">
        <v>-6631269.79</v>
      </c>
      <c r="K222">
        <v>0</v>
      </c>
      <c r="L222">
        <v>15</v>
      </c>
      <c r="M222" s="1" t="s">
        <v>28</v>
      </c>
      <c r="N222">
        <v>122057</v>
      </c>
      <c r="O222" s="1" t="s">
        <v>29</v>
      </c>
      <c r="P222" s="1" t="s">
        <v>30</v>
      </c>
      <c r="Q222" s="1" t="s">
        <v>31</v>
      </c>
      <c r="R222" s="1"/>
      <c r="S222" s="1"/>
      <c r="T222" s="1" t="s">
        <v>252</v>
      </c>
      <c r="U222" s="1" t="s">
        <v>943</v>
      </c>
      <c r="V222">
        <v>0</v>
      </c>
      <c r="W222">
        <v>803.44</v>
      </c>
      <c r="X222">
        <v>-803.44</v>
      </c>
      <c r="Y222">
        <v>0</v>
      </c>
    </row>
    <row r="223" spans="1:25" x14ac:dyDescent="0.25">
      <c r="A223" s="1" t="s">
        <v>25</v>
      </c>
      <c r="B223" s="1" t="s">
        <v>26</v>
      </c>
      <c r="C223" s="1" t="s">
        <v>27</v>
      </c>
      <c r="D223">
        <v>5.0000000000000001E-301</v>
      </c>
      <c r="E223">
        <v>5.0000000000000001E-301</v>
      </c>
      <c r="F223">
        <v>5.0000000000000001E-301</v>
      </c>
      <c r="G223">
        <v>6.5410858951508999E-9</v>
      </c>
      <c r="H223">
        <v>5.0000000000000001E-301</v>
      </c>
      <c r="I223">
        <v>0</v>
      </c>
      <c r="J223">
        <v>-6631269.79</v>
      </c>
      <c r="K223">
        <v>0</v>
      </c>
      <c r="L223">
        <v>15</v>
      </c>
      <c r="M223" s="1" t="s">
        <v>28</v>
      </c>
      <c r="N223">
        <v>122057</v>
      </c>
      <c r="O223" s="1" t="s">
        <v>29</v>
      </c>
      <c r="P223" s="1" t="s">
        <v>30</v>
      </c>
      <c r="Q223" s="1" t="s">
        <v>31</v>
      </c>
      <c r="R223" s="1"/>
      <c r="S223" s="1"/>
      <c r="T223" s="1" t="s">
        <v>253</v>
      </c>
      <c r="U223" s="1" t="s">
        <v>944</v>
      </c>
      <c r="V223">
        <v>0</v>
      </c>
      <c r="W223">
        <v>69890.539999999994</v>
      </c>
      <c r="X223">
        <v>-69890.539999999994</v>
      </c>
      <c r="Y223">
        <v>0</v>
      </c>
    </row>
    <row r="224" spans="1:25" x14ac:dyDescent="0.25">
      <c r="A224" s="1" t="s">
        <v>25</v>
      </c>
      <c r="B224" s="1" t="s">
        <v>26</v>
      </c>
      <c r="C224" s="1" t="s">
        <v>27</v>
      </c>
      <c r="D224">
        <v>5.0000000000000001E-301</v>
      </c>
      <c r="E224">
        <v>5.0000000000000001E-301</v>
      </c>
      <c r="F224">
        <v>5.0000000000000001E-301</v>
      </c>
      <c r="G224">
        <v>6.5410858951508999E-9</v>
      </c>
      <c r="H224">
        <v>5.0000000000000001E-301</v>
      </c>
      <c r="I224">
        <v>0</v>
      </c>
      <c r="J224">
        <v>-6631269.79</v>
      </c>
      <c r="K224">
        <v>0</v>
      </c>
      <c r="L224">
        <v>15</v>
      </c>
      <c r="M224" s="1" t="s">
        <v>28</v>
      </c>
      <c r="N224">
        <v>122057</v>
      </c>
      <c r="O224" s="1" t="s">
        <v>29</v>
      </c>
      <c r="P224" s="1" t="s">
        <v>30</v>
      </c>
      <c r="Q224" s="1" t="s">
        <v>31</v>
      </c>
      <c r="R224" s="1"/>
      <c r="S224" s="1"/>
      <c r="T224" s="1" t="s">
        <v>254</v>
      </c>
      <c r="U224" s="1" t="s">
        <v>945</v>
      </c>
      <c r="V224">
        <v>0</v>
      </c>
      <c r="W224">
        <v>59129.08</v>
      </c>
      <c r="X224">
        <v>-59129.08</v>
      </c>
      <c r="Y224">
        <v>0</v>
      </c>
    </row>
    <row r="225" spans="1:25" x14ac:dyDescent="0.25">
      <c r="A225" s="1" t="s">
        <v>25</v>
      </c>
      <c r="B225" s="1" t="s">
        <v>26</v>
      </c>
      <c r="C225" s="1" t="s">
        <v>27</v>
      </c>
      <c r="D225">
        <v>5.0000000000000001E-301</v>
      </c>
      <c r="E225">
        <v>5.0000000000000001E-301</v>
      </c>
      <c r="F225">
        <v>5.0000000000000001E-301</v>
      </c>
      <c r="G225">
        <v>6.5410858951508999E-9</v>
      </c>
      <c r="H225">
        <v>5.0000000000000001E-301</v>
      </c>
      <c r="I225">
        <v>0</v>
      </c>
      <c r="J225">
        <v>-6631269.79</v>
      </c>
      <c r="K225">
        <v>0</v>
      </c>
      <c r="L225">
        <v>15</v>
      </c>
      <c r="M225" s="1" t="s">
        <v>28</v>
      </c>
      <c r="N225">
        <v>122057</v>
      </c>
      <c r="O225" s="1" t="s">
        <v>29</v>
      </c>
      <c r="P225" s="1" t="s">
        <v>30</v>
      </c>
      <c r="Q225" s="1" t="s">
        <v>31</v>
      </c>
      <c r="R225" s="1"/>
      <c r="S225" s="1"/>
      <c r="T225" s="1" t="s">
        <v>255</v>
      </c>
      <c r="U225" s="1" t="s">
        <v>946</v>
      </c>
      <c r="V225">
        <v>0</v>
      </c>
      <c r="W225">
        <v>24286.18</v>
      </c>
      <c r="X225">
        <v>-24286.18</v>
      </c>
      <c r="Y225">
        <v>0</v>
      </c>
    </row>
    <row r="226" spans="1:25" x14ac:dyDescent="0.25">
      <c r="A226" s="1" t="s">
        <v>25</v>
      </c>
      <c r="B226" s="1" t="s">
        <v>26</v>
      </c>
      <c r="C226" s="1" t="s">
        <v>27</v>
      </c>
      <c r="D226">
        <v>5.0000000000000001E-301</v>
      </c>
      <c r="E226">
        <v>5.0000000000000001E-301</v>
      </c>
      <c r="F226">
        <v>5.0000000000000001E-301</v>
      </c>
      <c r="G226">
        <v>6.5410858951508999E-9</v>
      </c>
      <c r="H226">
        <v>5.0000000000000001E-301</v>
      </c>
      <c r="I226">
        <v>0</v>
      </c>
      <c r="J226">
        <v>-6631269.79</v>
      </c>
      <c r="K226">
        <v>0</v>
      </c>
      <c r="L226">
        <v>15</v>
      </c>
      <c r="M226" s="1" t="s">
        <v>28</v>
      </c>
      <c r="N226">
        <v>122057</v>
      </c>
      <c r="O226" s="1" t="s">
        <v>29</v>
      </c>
      <c r="P226" s="1" t="s">
        <v>30</v>
      </c>
      <c r="Q226" s="1" t="s">
        <v>31</v>
      </c>
      <c r="R226" s="1"/>
      <c r="S226" s="1"/>
      <c r="T226" s="1" t="s">
        <v>256</v>
      </c>
      <c r="U226" s="1" t="s">
        <v>947</v>
      </c>
      <c r="V226">
        <v>0</v>
      </c>
      <c r="W226">
        <v>51598.14</v>
      </c>
      <c r="X226">
        <v>-51598.14</v>
      </c>
      <c r="Y226">
        <v>0</v>
      </c>
    </row>
    <row r="227" spans="1:25" x14ac:dyDescent="0.25">
      <c r="A227" s="1" t="s">
        <v>25</v>
      </c>
      <c r="B227" s="1" t="s">
        <v>26</v>
      </c>
      <c r="C227" s="1" t="s">
        <v>27</v>
      </c>
      <c r="D227">
        <v>5.0000000000000001E-301</v>
      </c>
      <c r="E227">
        <v>5.0000000000000001E-301</v>
      </c>
      <c r="F227">
        <v>5.0000000000000001E-301</v>
      </c>
      <c r="G227">
        <v>6.5410858951508999E-9</v>
      </c>
      <c r="H227">
        <v>5.0000000000000001E-301</v>
      </c>
      <c r="I227">
        <v>0</v>
      </c>
      <c r="J227">
        <v>-6631269.79</v>
      </c>
      <c r="K227">
        <v>0</v>
      </c>
      <c r="L227">
        <v>15</v>
      </c>
      <c r="M227" s="1" t="s">
        <v>28</v>
      </c>
      <c r="N227">
        <v>122057</v>
      </c>
      <c r="O227" s="1" t="s">
        <v>29</v>
      </c>
      <c r="P227" s="1" t="s">
        <v>30</v>
      </c>
      <c r="Q227" s="1" t="s">
        <v>31</v>
      </c>
      <c r="R227" s="1"/>
      <c r="S227" s="1"/>
      <c r="T227" s="1" t="s">
        <v>257</v>
      </c>
      <c r="U227" s="1" t="s">
        <v>948</v>
      </c>
      <c r="V227">
        <v>0</v>
      </c>
      <c r="W227">
        <v>5404.02</v>
      </c>
      <c r="X227">
        <v>-5404.02</v>
      </c>
      <c r="Y227">
        <v>0</v>
      </c>
    </row>
    <row r="228" spans="1:25" x14ac:dyDescent="0.25">
      <c r="A228" s="1" t="s">
        <v>25</v>
      </c>
      <c r="B228" s="1" t="s">
        <v>26</v>
      </c>
      <c r="C228" s="1" t="s">
        <v>27</v>
      </c>
      <c r="D228">
        <v>5.0000000000000001E-301</v>
      </c>
      <c r="E228">
        <v>5.0000000000000001E-301</v>
      </c>
      <c r="F228">
        <v>5.0000000000000001E-301</v>
      </c>
      <c r="G228">
        <v>6.5410858951508999E-9</v>
      </c>
      <c r="H228">
        <v>5.0000000000000001E-301</v>
      </c>
      <c r="I228">
        <v>0</v>
      </c>
      <c r="J228">
        <v>-6631269.79</v>
      </c>
      <c r="K228">
        <v>0</v>
      </c>
      <c r="L228">
        <v>15</v>
      </c>
      <c r="M228" s="1" t="s">
        <v>28</v>
      </c>
      <c r="N228">
        <v>122057</v>
      </c>
      <c r="O228" s="1" t="s">
        <v>29</v>
      </c>
      <c r="P228" s="1" t="s">
        <v>30</v>
      </c>
      <c r="Q228" s="1" t="s">
        <v>31</v>
      </c>
      <c r="R228" s="1"/>
      <c r="S228" s="1"/>
      <c r="T228" s="1" t="s">
        <v>258</v>
      </c>
      <c r="U228" s="1" t="s">
        <v>949</v>
      </c>
      <c r="V228">
        <v>0</v>
      </c>
      <c r="W228">
        <v>2701.98</v>
      </c>
      <c r="X228">
        <v>-2701.98</v>
      </c>
      <c r="Y228">
        <v>0</v>
      </c>
    </row>
    <row r="229" spans="1:25" x14ac:dyDescent="0.25">
      <c r="A229" s="1" t="s">
        <v>25</v>
      </c>
      <c r="B229" s="1" t="s">
        <v>26</v>
      </c>
      <c r="C229" s="1" t="s">
        <v>27</v>
      </c>
      <c r="D229">
        <v>5.0000000000000001E-301</v>
      </c>
      <c r="E229">
        <v>5.0000000000000001E-301</v>
      </c>
      <c r="F229">
        <v>5.0000000000000001E-301</v>
      </c>
      <c r="G229">
        <v>6.5410858951508999E-9</v>
      </c>
      <c r="H229">
        <v>5.0000000000000001E-301</v>
      </c>
      <c r="I229">
        <v>0</v>
      </c>
      <c r="J229">
        <v>-6631269.79</v>
      </c>
      <c r="K229">
        <v>0</v>
      </c>
      <c r="L229">
        <v>15</v>
      </c>
      <c r="M229" s="1" t="s">
        <v>28</v>
      </c>
      <c r="N229">
        <v>122057</v>
      </c>
      <c r="O229" s="1" t="s">
        <v>29</v>
      </c>
      <c r="P229" s="1" t="s">
        <v>30</v>
      </c>
      <c r="Q229" s="1" t="s">
        <v>31</v>
      </c>
      <c r="R229" s="1"/>
      <c r="S229" s="1"/>
      <c r="T229" s="1" t="s">
        <v>259</v>
      </c>
      <c r="U229" s="1" t="s">
        <v>950</v>
      </c>
      <c r="V229">
        <v>0</v>
      </c>
      <c r="W229">
        <v>1117.04</v>
      </c>
      <c r="X229">
        <v>-1117.04</v>
      </c>
      <c r="Y229">
        <v>0</v>
      </c>
    </row>
    <row r="230" spans="1:25" x14ac:dyDescent="0.25">
      <c r="A230" s="1" t="s">
        <v>25</v>
      </c>
      <c r="B230" s="1" t="s">
        <v>26</v>
      </c>
      <c r="C230" s="1" t="s">
        <v>27</v>
      </c>
      <c r="D230">
        <v>5.0000000000000001E-301</v>
      </c>
      <c r="E230">
        <v>5.0000000000000001E-301</v>
      </c>
      <c r="F230">
        <v>5.0000000000000001E-301</v>
      </c>
      <c r="G230">
        <v>6.5410858951508999E-9</v>
      </c>
      <c r="H230">
        <v>5.0000000000000001E-301</v>
      </c>
      <c r="I230">
        <v>0</v>
      </c>
      <c r="J230">
        <v>-6631269.79</v>
      </c>
      <c r="K230">
        <v>0</v>
      </c>
      <c r="L230">
        <v>15</v>
      </c>
      <c r="M230" s="1" t="s">
        <v>28</v>
      </c>
      <c r="N230">
        <v>122057</v>
      </c>
      <c r="O230" s="1" t="s">
        <v>29</v>
      </c>
      <c r="P230" s="1" t="s">
        <v>30</v>
      </c>
      <c r="Q230" s="1" t="s">
        <v>31</v>
      </c>
      <c r="R230" s="1"/>
      <c r="S230" s="1"/>
      <c r="T230" s="1" t="s">
        <v>260</v>
      </c>
      <c r="U230" s="1" t="s">
        <v>951</v>
      </c>
      <c r="V230">
        <v>0</v>
      </c>
      <c r="W230">
        <v>3243.6</v>
      </c>
      <c r="X230">
        <v>-3243.6</v>
      </c>
      <c r="Y230">
        <v>0</v>
      </c>
    </row>
    <row r="231" spans="1:25" x14ac:dyDescent="0.25">
      <c r="A231" s="1" t="s">
        <v>25</v>
      </c>
      <c r="B231" s="1" t="s">
        <v>26</v>
      </c>
      <c r="C231" s="1" t="s">
        <v>27</v>
      </c>
      <c r="D231">
        <v>5.0000000000000001E-301</v>
      </c>
      <c r="E231">
        <v>5.0000000000000001E-301</v>
      </c>
      <c r="F231">
        <v>5.0000000000000001E-301</v>
      </c>
      <c r="G231">
        <v>6.5410858951508999E-9</v>
      </c>
      <c r="H231">
        <v>5.0000000000000001E-301</v>
      </c>
      <c r="I231">
        <v>0</v>
      </c>
      <c r="J231">
        <v>-6631269.79</v>
      </c>
      <c r="K231">
        <v>0</v>
      </c>
      <c r="L231">
        <v>15</v>
      </c>
      <c r="M231" s="1" t="s">
        <v>28</v>
      </c>
      <c r="N231">
        <v>122057</v>
      </c>
      <c r="O231" s="1" t="s">
        <v>29</v>
      </c>
      <c r="P231" s="1" t="s">
        <v>30</v>
      </c>
      <c r="Q231" s="1" t="s">
        <v>31</v>
      </c>
      <c r="R231" s="1"/>
      <c r="S231" s="1"/>
      <c r="T231" s="1" t="s">
        <v>261</v>
      </c>
      <c r="U231" s="1" t="s">
        <v>952</v>
      </c>
      <c r="V231">
        <v>0</v>
      </c>
      <c r="W231">
        <v>6696.13</v>
      </c>
      <c r="X231">
        <v>-6696.13</v>
      </c>
      <c r="Y231">
        <v>0</v>
      </c>
    </row>
    <row r="232" spans="1:25" x14ac:dyDescent="0.25">
      <c r="A232" s="1" t="s">
        <v>25</v>
      </c>
      <c r="B232" s="1" t="s">
        <v>26</v>
      </c>
      <c r="C232" s="1" t="s">
        <v>27</v>
      </c>
      <c r="D232">
        <v>5.0000000000000001E-301</v>
      </c>
      <c r="E232">
        <v>5.0000000000000001E-301</v>
      </c>
      <c r="F232">
        <v>5.0000000000000001E-301</v>
      </c>
      <c r="G232">
        <v>6.5410858951508999E-9</v>
      </c>
      <c r="H232">
        <v>5.0000000000000001E-301</v>
      </c>
      <c r="I232">
        <v>0</v>
      </c>
      <c r="J232">
        <v>-6631269.79</v>
      </c>
      <c r="K232">
        <v>0</v>
      </c>
      <c r="L232">
        <v>15</v>
      </c>
      <c r="M232" s="1" t="s">
        <v>28</v>
      </c>
      <c r="N232">
        <v>122057</v>
      </c>
      <c r="O232" s="1" t="s">
        <v>29</v>
      </c>
      <c r="P232" s="1" t="s">
        <v>30</v>
      </c>
      <c r="Q232" s="1" t="s">
        <v>31</v>
      </c>
      <c r="R232" s="1"/>
      <c r="S232" s="1"/>
      <c r="T232" s="1" t="s">
        <v>262</v>
      </c>
      <c r="U232" s="1" t="s">
        <v>953</v>
      </c>
      <c r="V232">
        <v>0</v>
      </c>
      <c r="W232">
        <v>16094.03</v>
      </c>
      <c r="X232">
        <v>-16094.03</v>
      </c>
      <c r="Y232">
        <v>0</v>
      </c>
    </row>
    <row r="233" spans="1:25" x14ac:dyDescent="0.25">
      <c r="A233" s="1" t="s">
        <v>25</v>
      </c>
      <c r="B233" s="1" t="s">
        <v>26</v>
      </c>
      <c r="C233" s="1" t="s">
        <v>27</v>
      </c>
      <c r="D233">
        <v>5.0000000000000001E-301</v>
      </c>
      <c r="E233">
        <v>5.0000000000000001E-301</v>
      </c>
      <c r="F233">
        <v>5.0000000000000001E-301</v>
      </c>
      <c r="G233">
        <v>6.5410858951508999E-9</v>
      </c>
      <c r="H233">
        <v>5.0000000000000001E-301</v>
      </c>
      <c r="I233">
        <v>0</v>
      </c>
      <c r="J233">
        <v>-6631269.79</v>
      </c>
      <c r="K233">
        <v>0</v>
      </c>
      <c r="L233">
        <v>15</v>
      </c>
      <c r="M233" s="1" t="s">
        <v>28</v>
      </c>
      <c r="N233">
        <v>122057</v>
      </c>
      <c r="O233" s="1" t="s">
        <v>29</v>
      </c>
      <c r="P233" s="1" t="s">
        <v>30</v>
      </c>
      <c r="Q233" s="1" t="s">
        <v>31</v>
      </c>
      <c r="R233" s="1"/>
      <c r="S233" s="1"/>
      <c r="T233" s="1" t="s">
        <v>263</v>
      </c>
      <c r="U233" s="1" t="s">
        <v>954</v>
      </c>
      <c r="V233">
        <v>0</v>
      </c>
      <c r="W233">
        <v>346831.14</v>
      </c>
      <c r="X233">
        <v>-346831.14</v>
      </c>
      <c r="Y233">
        <v>0</v>
      </c>
    </row>
    <row r="234" spans="1:25" x14ac:dyDescent="0.25">
      <c r="A234" s="1" t="s">
        <v>25</v>
      </c>
      <c r="B234" s="1" t="s">
        <v>26</v>
      </c>
      <c r="C234" s="1" t="s">
        <v>27</v>
      </c>
      <c r="D234">
        <v>5.0000000000000001E-301</v>
      </c>
      <c r="E234">
        <v>5.0000000000000001E-301</v>
      </c>
      <c r="F234">
        <v>5.0000000000000001E-301</v>
      </c>
      <c r="G234">
        <v>6.5410858951508999E-9</v>
      </c>
      <c r="H234">
        <v>5.0000000000000001E-301</v>
      </c>
      <c r="I234">
        <v>0</v>
      </c>
      <c r="J234">
        <v>-6631269.79</v>
      </c>
      <c r="K234">
        <v>0</v>
      </c>
      <c r="L234">
        <v>15</v>
      </c>
      <c r="M234" s="1" t="s">
        <v>28</v>
      </c>
      <c r="N234">
        <v>122057</v>
      </c>
      <c r="O234" s="1" t="s">
        <v>29</v>
      </c>
      <c r="P234" s="1" t="s">
        <v>30</v>
      </c>
      <c r="Q234" s="1" t="s">
        <v>31</v>
      </c>
      <c r="R234" s="1"/>
      <c r="S234" s="1"/>
      <c r="T234" s="1" t="s">
        <v>264</v>
      </c>
      <c r="U234" s="1" t="s">
        <v>955</v>
      </c>
      <c r="V234">
        <v>0</v>
      </c>
      <c r="W234">
        <v>6958.56</v>
      </c>
      <c r="X234">
        <v>-6958.56</v>
      </c>
      <c r="Y234">
        <v>0</v>
      </c>
    </row>
    <row r="235" spans="1:25" x14ac:dyDescent="0.25">
      <c r="A235" s="1" t="s">
        <v>25</v>
      </c>
      <c r="B235" s="1" t="s">
        <v>26</v>
      </c>
      <c r="C235" s="1" t="s">
        <v>27</v>
      </c>
      <c r="D235">
        <v>5.0000000000000001E-301</v>
      </c>
      <c r="E235">
        <v>5.0000000000000001E-301</v>
      </c>
      <c r="F235">
        <v>5.0000000000000001E-301</v>
      </c>
      <c r="G235">
        <v>6.5410858951508999E-9</v>
      </c>
      <c r="H235">
        <v>5.0000000000000001E-301</v>
      </c>
      <c r="I235">
        <v>0</v>
      </c>
      <c r="J235">
        <v>-6631269.79</v>
      </c>
      <c r="K235">
        <v>0</v>
      </c>
      <c r="L235">
        <v>15</v>
      </c>
      <c r="M235" s="1" t="s">
        <v>28</v>
      </c>
      <c r="N235">
        <v>122057</v>
      </c>
      <c r="O235" s="1" t="s">
        <v>29</v>
      </c>
      <c r="P235" s="1" t="s">
        <v>30</v>
      </c>
      <c r="Q235" s="1" t="s">
        <v>31</v>
      </c>
      <c r="R235" s="1"/>
      <c r="S235" s="1"/>
      <c r="T235" s="1" t="s">
        <v>265</v>
      </c>
      <c r="U235" s="1" t="s">
        <v>956</v>
      </c>
      <c r="V235">
        <v>0</v>
      </c>
      <c r="W235">
        <v>15000</v>
      </c>
      <c r="X235">
        <v>-15000</v>
      </c>
      <c r="Y235">
        <v>0</v>
      </c>
    </row>
    <row r="236" spans="1:25" x14ac:dyDescent="0.25">
      <c r="A236" s="1" t="s">
        <v>25</v>
      </c>
      <c r="B236" s="1" t="s">
        <v>26</v>
      </c>
      <c r="C236" s="1" t="s">
        <v>27</v>
      </c>
      <c r="D236">
        <v>5.0000000000000001E-301</v>
      </c>
      <c r="E236">
        <v>5.0000000000000001E-301</v>
      </c>
      <c r="F236">
        <v>5.0000000000000001E-301</v>
      </c>
      <c r="G236">
        <v>6.5410858951508999E-9</v>
      </c>
      <c r="H236">
        <v>5.0000000000000001E-301</v>
      </c>
      <c r="I236">
        <v>0</v>
      </c>
      <c r="J236">
        <v>-6631269.79</v>
      </c>
      <c r="K236">
        <v>0</v>
      </c>
      <c r="L236">
        <v>15</v>
      </c>
      <c r="M236" s="1" t="s">
        <v>28</v>
      </c>
      <c r="N236">
        <v>122057</v>
      </c>
      <c r="O236" s="1" t="s">
        <v>29</v>
      </c>
      <c r="P236" s="1" t="s">
        <v>30</v>
      </c>
      <c r="Q236" s="1" t="s">
        <v>31</v>
      </c>
      <c r="R236" s="1"/>
      <c r="S236" s="1"/>
      <c r="T236" s="1" t="s">
        <v>266</v>
      </c>
      <c r="U236" s="1" t="s">
        <v>957</v>
      </c>
      <c r="V236">
        <v>0</v>
      </c>
      <c r="W236">
        <v>114510.37</v>
      </c>
      <c r="X236">
        <v>-114510.37</v>
      </c>
      <c r="Y236">
        <v>0</v>
      </c>
    </row>
    <row r="237" spans="1:25" x14ac:dyDescent="0.25">
      <c r="A237" s="1" t="s">
        <v>25</v>
      </c>
      <c r="B237" s="1" t="s">
        <v>26</v>
      </c>
      <c r="C237" s="1" t="s">
        <v>27</v>
      </c>
      <c r="D237">
        <v>5.0000000000000001E-301</v>
      </c>
      <c r="E237">
        <v>5.0000000000000001E-301</v>
      </c>
      <c r="F237">
        <v>5.0000000000000001E-301</v>
      </c>
      <c r="G237">
        <v>6.5410858951508999E-9</v>
      </c>
      <c r="H237">
        <v>5.0000000000000001E-301</v>
      </c>
      <c r="I237">
        <v>0</v>
      </c>
      <c r="J237">
        <v>-6631269.79</v>
      </c>
      <c r="K237">
        <v>0</v>
      </c>
      <c r="L237">
        <v>15</v>
      </c>
      <c r="M237" s="1" t="s">
        <v>28</v>
      </c>
      <c r="N237">
        <v>122057</v>
      </c>
      <c r="O237" s="1" t="s">
        <v>29</v>
      </c>
      <c r="P237" s="1" t="s">
        <v>30</v>
      </c>
      <c r="Q237" s="1" t="s">
        <v>31</v>
      </c>
      <c r="R237" s="1"/>
      <c r="S237" s="1"/>
      <c r="T237" s="1" t="s">
        <v>267</v>
      </c>
      <c r="U237" s="1" t="s">
        <v>958</v>
      </c>
      <c r="V237">
        <v>0</v>
      </c>
      <c r="W237">
        <v>30293.07</v>
      </c>
      <c r="X237">
        <v>-30293.07</v>
      </c>
      <c r="Y237">
        <v>0</v>
      </c>
    </row>
    <row r="238" spans="1:25" x14ac:dyDescent="0.25">
      <c r="A238" s="1" t="s">
        <v>25</v>
      </c>
      <c r="B238" s="1" t="s">
        <v>26</v>
      </c>
      <c r="C238" s="1" t="s">
        <v>27</v>
      </c>
      <c r="D238">
        <v>5.0000000000000001E-301</v>
      </c>
      <c r="E238">
        <v>5.0000000000000001E-301</v>
      </c>
      <c r="F238">
        <v>5.0000000000000001E-301</v>
      </c>
      <c r="G238">
        <v>6.5410858951508999E-9</v>
      </c>
      <c r="H238">
        <v>5.0000000000000001E-301</v>
      </c>
      <c r="I238">
        <v>0</v>
      </c>
      <c r="J238">
        <v>-6631269.79</v>
      </c>
      <c r="K238">
        <v>0</v>
      </c>
      <c r="L238">
        <v>15</v>
      </c>
      <c r="M238" s="1" t="s">
        <v>28</v>
      </c>
      <c r="N238">
        <v>122057</v>
      </c>
      <c r="O238" s="1" t="s">
        <v>29</v>
      </c>
      <c r="P238" s="1" t="s">
        <v>30</v>
      </c>
      <c r="Q238" s="1" t="s">
        <v>31</v>
      </c>
      <c r="R238" s="1"/>
      <c r="S238" s="1"/>
      <c r="T238" s="1" t="s">
        <v>268</v>
      </c>
      <c r="U238" s="1" t="s">
        <v>959</v>
      </c>
      <c r="V238">
        <v>0</v>
      </c>
      <c r="W238">
        <v>229213.54</v>
      </c>
      <c r="X238">
        <v>-229213.54</v>
      </c>
      <c r="Y238">
        <v>0</v>
      </c>
    </row>
    <row r="239" spans="1:25" x14ac:dyDescent="0.25">
      <c r="A239" s="1" t="s">
        <v>25</v>
      </c>
      <c r="B239" s="1" t="s">
        <v>26</v>
      </c>
      <c r="C239" s="1" t="s">
        <v>27</v>
      </c>
      <c r="D239">
        <v>5.0000000000000001E-301</v>
      </c>
      <c r="E239">
        <v>5.0000000000000001E-301</v>
      </c>
      <c r="F239">
        <v>5.0000000000000001E-301</v>
      </c>
      <c r="G239">
        <v>6.5410858951508999E-9</v>
      </c>
      <c r="H239">
        <v>5.0000000000000001E-301</v>
      </c>
      <c r="I239">
        <v>0</v>
      </c>
      <c r="J239">
        <v>-6631269.79</v>
      </c>
      <c r="K239">
        <v>0</v>
      </c>
      <c r="L239">
        <v>15</v>
      </c>
      <c r="M239" s="1" t="s">
        <v>28</v>
      </c>
      <c r="N239">
        <v>122057</v>
      </c>
      <c r="O239" s="1" t="s">
        <v>29</v>
      </c>
      <c r="P239" s="1" t="s">
        <v>30</v>
      </c>
      <c r="Q239" s="1" t="s">
        <v>31</v>
      </c>
      <c r="R239" s="1"/>
      <c r="S239" s="1"/>
      <c r="T239" s="1" t="s">
        <v>269</v>
      </c>
      <c r="U239" s="1" t="s">
        <v>960</v>
      </c>
      <c r="V239">
        <v>0</v>
      </c>
      <c r="W239">
        <v>6514.41</v>
      </c>
      <c r="X239">
        <v>-6514.41</v>
      </c>
      <c r="Y239">
        <v>0</v>
      </c>
    </row>
    <row r="240" spans="1:25" x14ac:dyDescent="0.25">
      <c r="A240" s="1" t="s">
        <v>25</v>
      </c>
      <c r="B240" s="1" t="s">
        <v>26</v>
      </c>
      <c r="C240" s="1" t="s">
        <v>27</v>
      </c>
      <c r="D240">
        <v>5.0000000000000001E-301</v>
      </c>
      <c r="E240">
        <v>5.0000000000000001E-301</v>
      </c>
      <c r="F240">
        <v>5.0000000000000001E-301</v>
      </c>
      <c r="G240">
        <v>6.5410858951508999E-9</v>
      </c>
      <c r="H240">
        <v>5.0000000000000001E-301</v>
      </c>
      <c r="I240">
        <v>0</v>
      </c>
      <c r="J240">
        <v>-6631269.79</v>
      </c>
      <c r="K240">
        <v>0</v>
      </c>
      <c r="L240">
        <v>15</v>
      </c>
      <c r="M240" s="1" t="s">
        <v>28</v>
      </c>
      <c r="N240">
        <v>122057</v>
      </c>
      <c r="O240" s="1" t="s">
        <v>29</v>
      </c>
      <c r="P240" s="1" t="s">
        <v>30</v>
      </c>
      <c r="Q240" s="1" t="s">
        <v>31</v>
      </c>
      <c r="R240" s="1"/>
      <c r="S240" s="1"/>
      <c r="T240" s="1" t="s">
        <v>270</v>
      </c>
      <c r="U240" s="1" t="s">
        <v>957</v>
      </c>
      <c r="V240">
        <v>0</v>
      </c>
      <c r="W240">
        <v>9950.24</v>
      </c>
      <c r="X240">
        <v>-9950.24</v>
      </c>
      <c r="Y240">
        <v>0</v>
      </c>
    </row>
    <row r="241" spans="1:25" x14ac:dyDescent="0.25">
      <c r="A241" s="1" t="s">
        <v>25</v>
      </c>
      <c r="B241" s="1" t="s">
        <v>26</v>
      </c>
      <c r="C241" s="1" t="s">
        <v>27</v>
      </c>
      <c r="D241">
        <v>5.0000000000000001E-301</v>
      </c>
      <c r="E241">
        <v>5.0000000000000001E-301</v>
      </c>
      <c r="F241">
        <v>5.0000000000000001E-301</v>
      </c>
      <c r="G241">
        <v>6.5410858951508999E-9</v>
      </c>
      <c r="H241">
        <v>5.0000000000000001E-301</v>
      </c>
      <c r="I241">
        <v>0</v>
      </c>
      <c r="J241">
        <v>-6631269.79</v>
      </c>
      <c r="K241">
        <v>0</v>
      </c>
      <c r="L241">
        <v>15</v>
      </c>
      <c r="M241" s="1" t="s">
        <v>28</v>
      </c>
      <c r="N241">
        <v>122057</v>
      </c>
      <c r="O241" s="1" t="s">
        <v>29</v>
      </c>
      <c r="P241" s="1" t="s">
        <v>30</v>
      </c>
      <c r="Q241" s="1" t="s">
        <v>31</v>
      </c>
      <c r="R241" s="1"/>
      <c r="S241" s="1"/>
      <c r="T241" s="1" t="s">
        <v>271</v>
      </c>
      <c r="U241" s="1" t="s">
        <v>961</v>
      </c>
      <c r="V241">
        <v>0</v>
      </c>
      <c r="W241">
        <v>26636.37</v>
      </c>
      <c r="X241">
        <v>-26636.37</v>
      </c>
      <c r="Y241">
        <v>0</v>
      </c>
    </row>
    <row r="242" spans="1:25" x14ac:dyDescent="0.25">
      <c r="A242" s="1" t="s">
        <v>25</v>
      </c>
      <c r="B242" s="1" t="s">
        <v>26</v>
      </c>
      <c r="C242" s="1" t="s">
        <v>27</v>
      </c>
      <c r="D242">
        <v>5.0000000000000001E-301</v>
      </c>
      <c r="E242">
        <v>5.0000000000000001E-301</v>
      </c>
      <c r="F242">
        <v>5.0000000000000001E-301</v>
      </c>
      <c r="G242">
        <v>6.5410858951508999E-9</v>
      </c>
      <c r="H242">
        <v>5.0000000000000001E-301</v>
      </c>
      <c r="I242">
        <v>0</v>
      </c>
      <c r="J242">
        <v>-6631269.79</v>
      </c>
      <c r="K242">
        <v>0</v>
      </c>
      <c r="L242">
        <v>15</v>
      </c>
      <c r="M242" s="1" t="s">
        <v>28</v>
      </c>
      <c r="N242">
        <v>122057</v>
      </c>
      <c r="O242" s="1" t="s">
        <v>29</v>
      </c>
      <c r="P242" s="1" t="s">
        <v>30</v>
      </c>
      <c r="Q242" s="1" t="s">
        <v>31</v>
      </c>
      <c r="R242" s="1"/>
      <c r="S242" s="1"/>
      <c r="T242" s="1" t="s">
        <v>272</v>
      </c>
      <c r="U242" s="1" t="s">
        <v>962</v>
      </c>
      <c r="V242">
        <v>0</v>
      </c>
      <c r="W242">
        <v>147811.48000000001</v>
      </c>
      <c r="X242">
        <v>-147811.48000000001</v>
      </c>
      <c r="Y242">
        <v>0</v>
      </c>
    </row>
    <row r="243" spans="1:25" x14ac:dyDescent="0.25">
      <c r="A243" s="1" t="s">
        <v>25</v>
      </c>
      <c r="B243" s="1" t="s">
        <v>26</v>
      </c>
      <c r="C243" s="1" t="s">
        <v>27</v>
      </c>
      <c r="D243">
        <v>5.0000000000000001E-301</v>
      </c>
      <c r="E243">
        <v>5.0000000000000001E-301</v>
      </c>
      <c r="F243">
        <v>5.0000000000000001E-301</v>
      </c>
      <c r="G243">
        <v>6.5410858951508999E-9</v>
      </c>
      <c r="H243">
        <v>5.0000000000000001E-301</v>
      </c>
      <c r="I243">
        <v>0</v>
      </c>
      <c r="J243">
        <v>-6631269.79</v>
      </c>
      <c r="K243">
        <v>0</v>
      </c>
      <c r="L243">
        <v>15</v>
      </c>
      <c r="M243" s="1" t="s">
        <v>28</v>
      </c>
      <c r="N243">
        <v>122057</v>
      </c>
      <c r="O243" s="1" t="s">
        <v>29</v>
      </c>
      <c r="P243" s="1" t="s">
        <v>30</v>
      </c>
      <c r="Q243" s="1" t="s">
        <v>31</v>
      </c>
      <c r="R243" s="1"/>
      <c r="S243" s="1"/>
      <c r="T243" s="1" t="s">
        <v>273</v>
      </c>
      <c r="U243" s="1" t="s">
        <v>963</v>
      </c>
      <c r="V243">
        <v>0</v>
      </c>
      <c r="W243">
        <v>2352.67</v>
      </c>
      <c r="X243">
        <v>-2352.67</v>
      </c>
      <c r="Y243">
        <v>0</v>
      </c>
    </row>
    <row r="244" spans="1:25" x14ac:dyDescent="0.25">
      <c r="A244" s="1" t="s">
        <v>25</v>
      </c>
      <c r="B244" s="1" t="s">
        <v>26</v>
      </c>
      <c r="C244" s="1" t="s">
        <v>27</v>
      </c>
      <c r="D244">
        <v>5.0000000000000001E-301</v>
      </c>
      <c r="E244">
        <v>5.0000000000000001E-301</v>
      </c>
      <c r="F244">
        <v>5.0000000000000001E-301</v>
      </c>
      <c r="G244">
        <v>6.5410858951508999E-9</v>
      </c>
      <c r="H244">
        <v>5.0000000000000001E-301</v>
      </c>
      <c r="I244">
        <v>0</v>
      </c>
      <c r="J244">
        <v>-6631269.79</v>
      </c>
      <c r="K244">
        <v>0</v>
      </c>
      <c r="L244">
        <v>15</v>
      </c>
      <c r="M244" s="1" t="s">
        <v>28</v>
      </c>
      <c r="N244">
        <v>122057</v>
      </c>
      <c r="O244" s="1" t="s">
        <v>29</v>
      </c>
      <c r="P244" s="1" t="s">
        <v>30</v>
      </c>
      <c r="Q244" s="1" t="s">
        <v>31</v>
      </c>
      <c r="R244" s="1"/>
      <c r="S244" s="1"/>
      <c r="T244" s="1" t="s">
        <v>274</v>
      </c>
      <c r="U244" s="1" t="s">
        <v>964</v>
      </c>
      <c r="V244">
        <v>0</v>
      </c>
      <c r="W244">
        <v>2652.49</v>
      </c>
      <c r="X244">
        <v>-2652.49</v>
      </c>
      <c r="Y244">
        <v>0</v>
      </c>
    </row>
    <row r="245" spans="1:25" x14ac:dyDescent="0.25">
      <c r="A245" s="1" t="s">
        <v>25</v>
      </c>
      <c r="B245" s="1" t="s">
        <v>26</v>
      </c>
      <c r="C245" s="1" t="s">
        <v>27</v>
      </c>
      <c r="D245">
        <v>5.0000000000000001E-301</v>
      </c>
      <c r="E245">
        <v>5.0000000000000001E-301</v>
      </c>
      <c r="F245">
        <v>5.0000000000000001E-301</v>
      </c>
      <c r="G245">
        <v>6.5410858951508999E-9</v>
      </c>
      <c r="H245">
        <v>5.0000000000000001E-301</v>
      </c>
      <c r="I245">
        <v>0</v>
      </c>
      <c r="J245">
        <v>-6631269.79</v>
      </c>
      <c r="K245">
        <v>0</v>
      </c>
      <c r="L245">
        <v>15</v>
      </c>
      <c r="M245" s="1" t="s">
        <v>28</v>
      </c>
      <c r="N245">
        <v>122057</v>
      </c>
      <c r="O245" s="1" t="s">
        <v>29</v>
      </c>
      <c r="P245" s="1" t="s">
        <v>30</v>
      </c>
      <c r="Q245" s="1" t="s">
        <v>31</v>
      </c>
      <c r="R245" s="1"/>
      <c r="S245" s="1"/>
      <c r="T245" s="1" t="s">
        <v>275</v>
      </c>
      <c r="U245" s="1" t="s">
        <v>965</v>
      </c>
      <c r="V245">
        <v>0</v>
      </c>
      <c r="W245">
        <v>2388.39</v>
      </c>
      <c r="X245">
        <v>-2388.39</v>
      </c>
      <c r="Y245">
        <v>0</v>
      </c>
    </row>
    <row r="246" spans="1:25" x14ac:dyDescent="0.25">
      <c r="A246" s="1" t="s">
        <v>25</v>
      </c>
      <c r="B246" s="1" t="s">
        <v>26</v>
      </c>
      <c r="C246" s="1" t="s">
        <v>27</v>
      </c>
      <c r="D246">
        <v>5.0000000000000001E-301</v>
      </c>
      <c r="E246">
        <v>5.0000000000000001E-301</v>
      </c>
      <c r="F246">
        <v>5.0000000000000001E-301</v>
      </c>
      <c r="G246">
        <v>6.5410858951508999E-9</v>
      </c>
      <c r="H246">
        <v>5.0000000000000001E-301</v>
      </c>
      <c r="I246">
        <v>0</v>
      </c>
      <c r="J246">
        <v>-6631269.79</v>
      </c>
      <c r="K246">
        <v>0</v>
      </c>
      <c r="L246">
        <v>15</v>
      </c>
      <c r="M246" s="1" t="s">
        <v>28</v>
      </c>
      <c r="N246">
        <v>122057</v>
      </c>
      <c r="O246" s="1" t="s">
        <v>29</v>
      </c>
      <c r="P246" s="1" t="s">
        <v>30</v>
      </c>
      <c r="Q246" s="1" t="s">
        <v>31</v>
      </c>
      <c r="R246" s="1"/>
      <c r="S246" s="1"/>
      <c r="T246" s="1" t="s">
        <v>276</v>
      </c>
      <c r="U246" s="1" t="s">
        <v>966</v>
      </c>
      <c r="V246">
        <v>0</v>
      </c>
      <c r="W246">
        <v>1774.82</v>
      </c>
      <c r="X246">
        <v>-1774.82</v>
      </c>
      <c r="Y246">
        <v>0</v>
      </c>
    </row>
    <row r="247" spans="1:25" x14ac:dyDescent="0.25">
      <c r="A247" s="1" t="s">
        <v>25</v>
      </c>
      <c r="B247" s="1" t="s">
        <v>26</v>
      </c>
      <c r="C247" s="1" t="s">
        <v>27</v>
      </c>
      <c r="D247">
        <v>5.0000000000000001E-301</v>
      </c>
      <c r="E247">
        <v>5.0000000000000001E-301</v>
      </c>
      <c r="F247">
        <v>5.0000000000000001E-301</v>
      </c>
      <c r="G247">
        <v>6.5410858951508999E-9</v>
      </c>
      <c r="H247">
        <v>5.0000000000000001E-301</v>
      </c>
      <c r="I247">
        <v>0</v>
      </c>
      <c r="J247">
        <v>-6631269.79</v>
      </c>
      <c r="K247">
        <v>0</v>
      </c>
      <c r="L247">
        <v>15</v>
      </c>
      <c r="M247" s="1" t="s">
        <v>28</v>
      </c>
      <c r="N247">
        <v>122057</v>
      </c>
      <c r="O247" s="1" t="s">
        <v>29</v>
      </c>
      <c r="P247" s="1" t="s">
        <v>30</v>
      </c>
      <c r="Q247" s="1" t="s">
        <v>31</v>
      </c>
      <c r="R247" s="1"/>
      <c r="S247" s="1"/>
      <c r="T247" s="1" t="s">
        <v>277</v>
      </c>
      <c r="U247" s="1" t="s">
        <v>967</v>
      </c>
      <c r="V247">
        <v>30.71</v>
      </c>
      <c r="W247">
        <v>140935.06</v>
      </c>
      <c r="X247">
        <v>-140904.35</v>
      </c>
      <c r="Y247">
        <v>0</v>
      </c>
    </row>
    <row r="248" spans="1:25" x14ac:dyDescent="0.25">
      <c r="A248" s="1" t="s">
        <v>25</v>
      </c>
      <c r="B248" s="1" t="s">
        <v>26</v>
      </c>
      <c r="C248" s="1" t="s">
        <v>27</v>
      </c>
      <c r="D248">
        <v>5.0000000000000001E-301</v>
      </c>
      <c r="E248">
        <v>5.0000000000000001E-301</v>
      </c>
      <c r="F248">
        <v>5.0000000000000001E-301</v>
      </c>
      <c r="G248">
        <v>6.5410858951508999E-9</v>
      </c>
      <c r="H248">
        <v>5.0000000000000001E-301</v>
      </c>
      <c r="I248">
        <v>0</v>
      </c>
      <c r="J248">
        <v>-6631269.79</v>
      </c>
      <c r="K248">
        <v>0</v>
      </c>
      <c r="L248">
        <v>15</v>
      </c>
      <c r="M248" s="1" t="s">
        <v>28</v>
      </c>
      <c r="N248">
        <v>122057</v>
      </c>
      <c r="O248" s="1" t="s">
        <v>29</v>
      </c>
      <c r="P248" s="1" t="s">
        <v>30</v>
      </c>
      <c r="Q248" s="1" t="s">
        <v>31</v>
      </c>
      <c r="R248" s="1"/>
      <c r="S248" s="1"/>
      <c r="T248" s="1" t="s">
        <v>278</v>
      </c>
      <c r="U248" s="1" t="s">
        <v>968</v>
      </c>
      <c r="V248">
        <v>0</v>
      </c>
      <c r="W248">
        <v>589.53</v>
      </c>
      <c r="X248">
        <v>-589.53</v>
      </c>
      <c r="Y248">
        <v>0</v>
      </c>
    </row>
    <row r="249" spans="1:25" x14ac:dyDescent="0.25">
      <c r="A249" s="1" t="s">
        <v>25</v>
      </c>
      <c r="B249" s="1" t="s">
        <v>26</v>
      </c>
      <c r="C249" s="1" t="s">
        <v>27</v>
      </c>
      <c r="D249">
        <v>5.0000000000000001E-301</v>
      </c>
      <c r="E249">
        <v>5.0000000000000001E-301</v>
      </c>
      <c r="F249">
        <v>5.0000000000000001E-301</v>
      </c>
      <c r="G249">
        <v>6.5410858951508999E-9</v>
      </c>
      <c r="H249">
        <v>5.0000000000000001E-301</v>
      </c>
      <c r="I249">
        <v>0</v>
      </c>
      <c r="J249">
        <v>-6631269.79</v>
      </c>
      <c r="K249">
        <v>0</v>
      </c>
      <c r="L249">
        <v>15</v>
      </c>
      <c r="M249" s="1" t="s">
        <v>28</v>
      </c>
      <c r="N249">
        <v>122057</v>
      </c>
      <c r="O249" s="1" t="s">
        <v>29</v>
      </c>
      <c r="P249" s="1" t="s">
        <v>30</v>
      </c>
      <c r="Q249" s="1" t="s">
        <v>31</v>
      </c>
      <c r="R249" s="1"/>
      <c r="S249" s="1"/>
      <c r="T249" s="1" t="s">
        <v>279</v>
      </c>
      <c r="U249" s="1" t="s">
        <v>969</v>
      </c>
      <c r="V249">
        <v>0</v>
      </c>
      <c r="W249">
        <v>7169.95</v>
      </c>
      <c r="X249">
        <v>-7169.95</v>
      </c>
      <c r="Y249">
        <v>0</v>
      </c>
    </row>
    <row r="250" spans="1:25" x14ac:dyDescent="0.25">
      <c r="A250" s="1" t="s">
        <v>25</v>
      </c>
      <c r="B250" s="1" t="s">
        <v>26</v>
      </c>
      <c r="C250" s="1" t="s">
        <v>27</v>
      </c>
      <c r="D250">
        <v>5.0000000000000001E-301</v>
      </c>
      <c r="E250">
        <v>5.0000000000000001E-301</v>
      </c>
      <c r="F250">
        <v>5.0000000000000001E-301</v>
      </c>
      <c r="G250">
        <v>6.5410858951508999E-9</v>
      </c>
      <c r="H250">
        <v>5.0000000000000001E-301</v>
      </c>
      <c r="I250">
        <v>0</v>
      </c>
      <c r="J250">
        <v>-6631269.79</v>
      </c>
      <c r="K250">
        <v>0</v>
      </c>
      <c r="L250">
        <v>15</v>
      </c>
      <c r="M250" s="1" t="s">
        <v>28</v>
      </c>
      <c r="N250">
        <v>122057</v>
      </c>
      <c r="O250" s="1" t="s">
        <v>29</v>
      </c>
      <c r="P250" s="1" t="s">
        <v>30</v>
      </c>
      <c r="Q250" s="1" t="s">
        <v>31</v>
      </c>
      <c r="R250" s="1"/>
      <c r="S250" s="1"/>
      <c r="T250" s="1" t="s">
        <v>280</v>
      </c>
      <c r="U250" s="1" t="s">
        <v>970</v>
      </c>
      <c r="V250">
        <v>0</v>
      </c>
      <c r="W250">
        <v>7150.38</v>
      </c>
      <c r="X250">
        <v>-7150.38</v>
      </c>
      <c r="Y250">
        <v>0</v>
      </c>
    </row>
    <row r="251" spans="1:25" x14ac:dyDescent="0.25">
      <c r="A251" s="1" t="s">
        <v>25</v>
      </c>
      <c r="B251" s="1" t="s">
        <v>26</v>
      </c>
      <c r="C251" s="1" t="s">
        <v>27</v>
      </c>
      <c r="D251">
        <v>5.0000000000000001E-301</v>
      </c>
      <c r="E251">
        <v>5.0000000000000001E-301</v>
      </c>
      <c r="F251">
        <v>5.0000000000000001E-301</v>
      </c>
      <c r="G251">
        <v>6.5410858951508999E-9</v>
      </c>
      <c r="H251">
        <v>5.0000000000000001E-301</v>
      </c>
      <c r="I251">
        <v>0</v>
      </c>
      <c r="J251">
        <v>-6631269.79</v>
      </c>
      <c r="K251">
        <v>0</v>
      </c>
      <c r="L251">
        <v>15</v>
      </c>
      <c r="M251" s="1" t="s">
        <v>28</v>
      </c>
      <c r="N251">
        <v>122057</v>
      </c>
      <c r="O251" s="1" t="s">
        <v>29</v>
      </c>
      <c r="P251" s="1" t="s">
        <v>30</v>
      </c>
      <c r="Q251" s="1" t="s">
        <v>31</v>
      </c>
      <c r="R251" s="1"/>
      <c r="S251" s="1"/>
      <c r="T251" s="1" t="s">
        <v>281</v>
      </c>
      <c r="U251" s="1" t="s">
        <v>971</v>
      </c>
      <c r="V251">
        <v>0</v>
      </c>
      <c r="W251">
        <v>4006.93</v>
      </c>
      <c r="X251">
        <v>-4006.93</v>
      </c>
      <c r="Y251">
        <v>0</v>
      </c>
    </row>
    <row r="252" spans="1:25" x14ac:dyDescent="0.25">
      <c r="A252" s="1" t="s">
        <v>25</v>
      </c>
      <c r="B252" s="1" t="s">
        <v>26</v>
      </c>
      <c r="C252" s="1" t="s">
        <v>27</v>
      </c>
      <c r="D252">
        <v>5.0000000000000001E-301</v>
      </c>
      <c r="E252">
        <v>5.0000000000000001E-301</v>
      </c>
      <c r="F252">
        <v>5.0000000000000001E-301</v>
      </c>
      <c r="G252">
        <v>6.5410858951508999E-9</v>
      </c>
      <c r="H252">
        <v>5.0000000000000001E-301</v>
      </c>
      <c r="I252">
        <v>0</v>
      </c>
      <c r="J252">
        <v>-6631269.79</v>
      </c>
      <c r="K252">
        <v>0</v>
      </c>
      <c r="L252">
        <v>15</v>
      </c>
      <c r="M252" s="1" t="s">
        <v>28</v>
      </c>
      <c r="N252">
        <v>122057</v>
      </c>
      <c r="O252" s="1" t="s">
        <v>29</v>
      </c>
      <c r="P252" s="1" t="s">
        <v>30</v>
      </c>
      <c r="Q252" s="1" t="s">
        <v>31</v>
      </c>
      <c r="R252" s="1"/>
      <c r="S252" s="1"/>
      <c r="T252" s="1" t="s">
        <v>282</v>
      </c>
      <c r="U252" s="1" t="s">
        <v>972</v>
      </c>
      <c r="V252">
        <v>0</v>
      </c>
      <c r="W252">
        <v>73149.25</v>
      </c>
      <c r="X252">
        <v>-73149.25</v>
      </c>
      <c r="Y252">
        <v>0</v>
      </c>
    </row>
    <row r="253" spans="1:25" x14ac:dyDescent="0.25">
      <c r="A253" s="1" t="s">
        <v>25</v>
      </c>
      <c r="B253" s="1" t="s">
        <v>26</v>
      </c>
      <c r="C253" s="1" t="s">
        <v>27</v>
      </c>
      <c r="D253">
        <v>5.0000000000000001E-301</v>
      </c>
      <c r="E253">
        <v>5.0000000000000001E-301</v>
      </c>
      <c r="F253">
        <v>5.0000000000000001E-301</v>
      </c>
      <c r="G253">
        <v>6.5410858951508999E-9</v>
      </c>
      <c r="H253">
        <v>5.0000000000000001E-301</v>
      </c>
      <c r="I253">
        <v>0</v>
      </c>
      <c r="J253">
        <v>-6631269.79</v>
      </c>
      <c r="K253">
        <v>0</v>
      </c>
      <c r="L253">
        <v>15</v>
      </c>
      <c r="M253" s="1" t="s">
        <v>28</v>
      </c>
      <c r="N253">
        <v>122057</v>
      </c>
      <c r="O253" s="1" t="s">
        <v>29</v>
      </c>
      <c r="P253" s="1" t="s">
        <v>30</v>
      </c>
      <c r="Q253" s="1" t="s">
        <v>31</v>
      </c>
      <c r="R253" s="1"/>
      <c r="S253" s="1"/>
      <c r="T253" s="1" t="s">
        <v>283</v>
      </c>
      <c r="U253" s="1" t="s">
        <v>973</v>
      </c>
      <c r="V253">
        <v>0</v>
      </c>
      <c r="W253">
        <v>227243.98</v>
      </c>
      <c r="X253">
        <v>-227243.98</v>
      </c>
      <c r="Y253">
        <v>0</v>
      </c>
    </row>
    <row r="254" spans="1:25" x14ac:dyDescent="0.25">
      <c r="A254" s="1" t="s">
        <v>25</v>
      </c>
      <c r="B254" s="1" t="s">
        <v>26</v>
      </c>
      <c r="C254" s="1" t="s">
        <v>27</v>
      </c>
      <c r="D254">
        <v>5.0000000000000001E-301</v>
      </c>
      <c r="E254">
        <v>5.0000000000000001E-301</v>
      </c>
      <c r="F254">
        <v>5.0000000000000001E-301</v>
      </c>
      <c r="G254">
        <v>6.5410858951508999E-9</v>
      </c>
      <c r="H254">
        <v>5.0000000000000001E-301</v>
      </c>
      <c r="I254">
        <v>0</v>
      </c>
      <c r="J254">
        <v>-6631269.79</v>
      </c>
      <c r="K254">
        <v>0</v>
      </c>
      <c r="L254">
        <v>15</v>
      </c>
      <c r="M254" s="1" t="s">
        <v>28</v>
      </c>
      <c r="N254">
        <v>122057</v>
      </c>
      <c r="O254" s="1" t="s">
        <v>29</v>
      </c>
      <c r="P254" s="1" t="s">
        <v>30</v>
      </c>
      <c r="Q254" s="1" t="s">
        <v>31</v>
      </c>
      <c r="R254" s="1"/>
      <c r="S254" s="1"/>
      <c r="T254" s="1" t="s">
        <v>284</v>
      </c>
      <c r="U254" s="1" t="s">
        <v>974</v>
      </c>
      <c r="V254">
        <v>0</v>
      </c>
      <c r="W254">
        <v>98854.83</v>
      </c>
      <c r="X254">
        <v>-98854.83</v>
      </c>
      <c r="Y254">
        <v>0</v>
      </c>
    </row>
    <row r="255" spans="1:25" x14ac:dyDescent="0.25">
      <c r="A255" s="1" t="s">
        <v>25</v>
      </c>
      <c r="B255" s="1" t="s">
        <v>26</v>
      </c>
      <c r="C255" s="1" t="s">
        <v>27</v>
      </c>
      <c r="D255">
        <v>5.0000000000000001E-301</v>
      </c>
      <c r="E255">
        <v>5.0000000000000001E-301</v>
      </c>
      <c r="F255">
        <v>5.0000000000000001E-301</v>
      </c>
      <c r="G255">
        <v>6.5410858951508999E-9</v>
      </c>
      <c r="H255">
        <v>5.0000000000000001E-301</v>
      </c>
      <c r="I255">
        <v>0</v>
      </c>
      <c r="J255">
        <v>-6631269.79</v>
      </c>
      <c r="K255">
        <v>0</v>
      </c>
      <c r="L255">
        <v>15</v>
      </c>
      <c r="M255" s="1" t="s">
        <v>28</v>
      </c>
      <c r="N255">
        <v>122057</v>
      </c>
      <c r="O255" s="1" t="s">
        <v>29</v>
      </c>
      <c r="P255" s="1" t="s">
        <v>30</v>
      </c>
      <c r="Q255" s="1" t="s">
        <v>31</v>
      </c>
      <c r="R255" s="1"/>
      <c r="S255" s="1"/>
      <c r="T255" s="1" t="s">
        <v>285</v>
      </c>
      <c r="U255" s="1" t="s">
        <v>975</v>
      </c>
      <c r="V255">
        <v>0</v>
      </c>
      <c r="W255">
        <v>8796.4599999999991</v>
      </c>
      <c r="X255">
        <v>-8796.4599999999991</v>
      </c>
      <c r="Y255">
        <v>0</v>
      </c>
    </row>
    <row r="256" spans="1:25" x14ac:dyDescent="0.25">
      <c r="A256" s="1" t="s">
        <v>25</v>
      </c>
      <c r="B256" s="1" t="s">
        <v>26</v>
      </c>
      <c r="C256" s="1" t="s">
        <v>27</v>
      </c>
      <c r="D256">
        <v>5.0000000000000001E-301</v>
      </c>
      <c r="E256">
        <v>5.0000000000000001E-301</v>
      </c>
      <c r="F256">
        <v>5.0000000000000001E-301</v>
      </c>
      <c r="G256">
        <v>6.5410858951508999E-9</v>
      </c>
      <c r="H256">
        <v>5.0000000000000001E-301</v>
      </c>
      <c r="I256">
        <v>0</v>
      </c>
      <c r="J256">
        <v>-6631269.79</v>
      </c>
      <c r="K256">
        <v>0</v>
      </c>
      <c r="L256">
        <v>15</v>
      </c>
      <c r="M256" s="1" t="s">
        <v>28</v>
      </c>
      <c r="N256">
        <v>122057</v>
      </c>
      <c r="O256" s="1" t="s">
        <v>29</v>
      </c>
      <c r="P256" s="1" t="s">
        <v>30</v>
      </c>
      <c r="Q256" s="1" t="s">
        <v>31</v>
      </c>
      <c r="R256" s="1"/>
      <c r="S256" s="1"/>
      <c r="T256" s="1" t="s">
        <v>286</v>
      </c>
      <c r="U256" s="1" t="s">
        <v>976</v>
      </c>
      <c r="V256">
        <v>0</v>
      </c>
      <c r="W256">
        <v>32700</v>
      </c>
      <c r="X256">
        <v>-32700</v>
      </c>
      <c r="Y256">
        <v>0</v>
      </c>
    </row>
    <row r="257" spans="1:25" x14ac:dyDescent="0.25">
      <c r="A257" s="1" t="s">
        <v>25</v>
      </c>
      <c r="B257" s="1" t="s">
        <v>26</v>
      </c>
      <c r="C257" s="1" t="s">
        <v>27</v>
      </c>
      <c r="D257">
        <v>5.0000000000000001E-301</v>
      </c>
      <c r="E257">
        <v>5.0000000000000001E-301</v>
      </c>
      <c r="F257">
        <v>5.0000000000000001E-301</v>
      </c>
      <c r="G257">
        <v>6.5410858951508999E-9</v>
      </c>
      <c r="H257">
        <v>5.0000000000000001E-301</v>
      </c>
      <c r="I257">
        <v>0</v>
      </c>
      <c r="J257">
        <v>-6631269.79</v>
      </c>
      <c r="K257">
        <v>0</v>
      </c>
      <c r="L257">
        <v>15</v>
      </c>
      <c r="M257" s="1" t="s">
        <v>28</v>
      </c>
      <c r="N257">
        <v>122057</v>
      </c>
      <c r="O257" s="1" t="s">
        <v>29</v>
      </c>
      <c r="P257" s="1" t="s">
        <v>30</v>
      </c>
      <c r="Q257" s="1" t="s">
        <v>31</v>
      </c>
      <c r="R257" s="1"/>
      <c r="S257" s="1"/>
      <c r="T257" s="1" t="s">
        <v>287</v>
      </c>
      <c r="U257" s="1" t="s">
        <v>977</v>
      </c>
      <c r="V257">
        <v>0</v>
      </c>
      <c r="W257">
        <v>5002</v>
      </c>
      <c r="X257">
        <v>-5002</v>
      </c>
      <c r="Y257">
        <v>0</v>
      </c>
    </row>
    <row r="258" spans="1:25" x14ac:dyDescent="0.25">
      <c r="A258" s="1" t="s">
        <v>25</v>
      </c>
      <c r="B258" s="1" t="s">
        <v>26</v>
      </c>
      <c r="C258" s="1" t="s">
        <v>27</v>
      </c>
      <c r="D258">
        <v>5.0000000000000001E-301</v>
      </c>
      <c r="E258">
        <v>5.0000000000000001E-301</v>
      </c>
      <c r="F258">
        <v>5.0000000000000001E-301</v>
      </c>
      <c r="G258">
        <v>6.5410858951508999E-9</v>
      </c>
      <c r="H258">
        <v>5.0000000000000001E-301</v>
      </c>
      <c r="I258">
        <v>0</v>
      </c>
      <c r="J258">
        <v>-6631269.79</v>
      </c>
      <c r="K258">
        <v>0</v>
      </c>
      <c r="L258">
        <v>15</v>
      </c>
      <c r="M258" s="1" t="s">
        <v>28</v>
      </c>
      <c r="N258">
        <v>122057</v>
      </c>
      <c r="O258" s="1" t="s">
        <v>29</v>
      </c>
      <c r="P258" s="1" t="s">
        <v>30</v>
      </c>
      <c r="Q258" s="1" t="s">
        <v>31</v>
      </c>
      <c r="R258" s="1"/>
      <c r="S258" s="1"/>
      <c r="T258" s="1" t="s">
        <v>288</v>
      </c>
      <c r="U258" s="1" t="s">
        <v>978</v>
      </c>
      <c r="V258">
        <v>0</v>
      </c>
      <c r="W258">
        <v>2955.72</v>
      </c>
      <c r="X258">
        <v>-2955.72</v>
      </c>
      <c r="Y258">
        <v>0</v>
      </c>
    </row>
    <row r="259" spans="1:25" x14ac:dyDescent="0.25">
      <c r="A259" s="1" t="s">
        <v>25</v>
      </c>
      <c r="B259" s="1" t="s">
        <v>26</v>
      </c>
      <c r="C259" s="1" t="s">
        <v>27</v>
      </c>
      <c r="D259">
        <v>5.0000000000000001E-301</v>
      </c>
      <c r="E259">
        <v>5.0000000000000001E-301</v>
      </c>
      <c r="F259">
        <v>5.0000000000000001E-301</v>
      </c>
      <c r="G259">
        <v>6.5410858951508999E-9</v>
      </c>
      <c r="H259">
        <v>5.0000000000000001E-301</v>
      </c>
      <c r="I259">
        <v>0</v>
      </c>
      <c r="J259">
        <v>-6631269.79</v>
      </c>
      <c r="K259">
        <v>0</v>
      </c>
      <c r="L259">
        <v>15</v>
      </c>
      <c r="M259" s="1" t="s">
        <v>28</v>
      </c>
      <c r="N259">
        <v>122057</v>
      </c>
      <c r="O259" s="1" t="s">
        <v>29</v>
      </c>
      <c r="P259" s="1" t="s">
        <v>30</v>
      </c>
      <c r="Q259" s="1" t="s">
        <v>31</v>
      </c>
      <c r="R259" s="1"/>
      <c r="S259" s="1"/>
      <c r="T259" s="1" t="s">
        <v>289</v>
      </c>
      <c r="U259" s="1" t="s">
        <v>979</v>
      </c>
      <c r="V259">
        <v>0</v>
      </c>
      <c r="W259">
        <v>5503</v>
      </c>
      <c r="X259">
        <v>-5503</v>
      </c>
      <c r="Y259">
        <v>0</v>
      </c>
    </row>
    <row r="260" spans="1:25" x14ac:dyDescent="0.25">
      <c r="A260" s="1" t="s">
        <v>25</v>
      </c>
      <c r="B260" s="1" t="s">
        <v>26</v>
      </c>
      <c r="C260" s="1" t="s">
        <v>27</v>
      </c>
      <c r="D260">
        <v>5.0000000000000001E-301</v>
      </c>
      <c r="E260">
        <v>5.0000000000000001E-301</v>
      </c>
      <c r="F260">
        <v>5.0000000000000001E-301</v>
      </c>
      <c r="G260">
        <v>6.5410858951508999E-9</v>
      </c>
      <c r="H260">
        <v>5.0000000000000001E-301</v>
      </c>
      <c r="I260">
        <v>0</v>
      </c>
      <c r="J260">
        <v>-6631269.79</v>
      </c>
      <c r="K260">
        <v>0</v>
      </c>
      <c r="L260">
        <v>15</v>
      </c>
      <c r="M260" s="1" t="s">
        <v>28</v>
      </c>
      <c r="N260">
        <v>122057</v>
      </c>
      <c r="O260" s="1" t="s">
        <v>29</v>
      </c>
      <c r="P260" s="1" t="s">
        <v>30</v>
      </c>
      <c r="Q260" s="1" t="s">
        <v>31</v>
      </c>
      <c r="R260" s="1"/>
      <c r="S260" s="1"/>
      <c r="T260" s="1" t="s">
        <v>290</v>
      </c>
      <c r="U260" s="1" t="s">
        <v>980</v>
      </c>
      <c r="V260">
        <v>0</v>
      </c>
      <c r="W260">
        <v>23240.639999999999</v>
      </c>
      <c r="X260">
        <v>-23240.639999999999</v>
      </c>
      <c r="Y260">
        <v>0</v>
      </c>
    </row>
    <row r="261" spans="1:25" x14ac:dyDescent="0.25">
      <c r="A261" s="1" t="s">
        <v>25</v>
      </c>
      <c r="B261" s="1" t="s">
        <v>26</v>
      </c>
      <c r="C261" s="1" t="s">
        <v>27</v>
      </c>
      <c r="D261">
        <v>5.0000000000000001E-301</v>
      </c>
      <c r="E261">
        <v>5.0000000000000001E-301</v>
      </c>
      <c r="F261">
        <v>5.0000000000000001E-301</v>
      </c>
      <c r="G261">
        <v>6.5410858951508999E-9</v>
      </c>
      <c r="H261">
        <v>5.0000000000000001E-301</v>
      </c>
      <c r="I261">
        <v>0</v>
      </c>
      <c r="J261">
        <v>-6631269.79</v>
      </c>
      <c r="K261">
        <v>0</v>
      </c>
      <c r="L261">
        <v>15</v>
      </c>
      <c r="M261" s="1" t="s">
        <v>28</v>
      </c>
      <c r="N261">
        <v>122057</v>
      </c>
      <c r="O261" s="1" t="s">
        <v>29</v>
      </c>
      <c r="P261" s="1" t="s">
        <v>30</v>
      </c>
      <c r="Q261" s="1" t="s">
        <v>31</v>
      </c>
      <c r="R261" s="1"/>
      <c r="S261" s="1"/>
      <c r="T261" s="1" t="s">
        <v>291</v>
      </c>
      <c r="U261" s="1" t="s">
        <v>981</v>
      </c>
      <c r="V261">
        <v>0</v>
      </c>
      <c r="W261">
        <v>2000</v>
      </c>
      <c r="X261">
        <v>-2000</v>
      </c>
      <c r="Y261">
        <v>0</v>
      </c>
    </row>
    <row r="262" spans="1:25" x14ac:dyDescent="0.25">
      <c r="A262" s="1" t="s">
        <v>25</v>
      </c>
      <c r="B262" s="1" t="s">
        <v>26</v>
      </c>
      <c r="C262" s="1" t="s">
        <v>27</v>
      </c>
      <c r="D262">
        <v>5.0000000000000001E-301</v>
      </c>
      <c r="E262">
        <v>5.0000000000000001E-301</v>
      </c>
      <c r="F262">
        <v>5.0000000000000001E-301</v>
      </c>
      <c r="G262">
        <v>6.5410858951508999E-9</v>
      </c>
      <c r="H262">
        <v>5.0000000000000001E-301</v>
      </c>
      <c r="I262">
        <v>0</v>
      </c>
      <c r="J262">
        <v>-6631269.79</v>
      </c>
      <c r="K262">
        <v>0</v>
      </c>
      <c r="L262">
        <v>15</v>
      </c>
      <c r="M262" s="1" t="s">
        <v>28</v>
      </c>
      <c r="N262">
        <v>122057</v>
      </c>
      <c r="O262" s="1" t="s">
        <v>29</v>
      </c>
      <c r="P262" s="1" t="s">
        <v>30</v>
      </c>
      <c r="Q262" s="1" t="s">
        <v>31</v>
      </c>
      <c r="R262" s="1"/>
      <c r="S262" s="1"/>
      <c r="T262" s="1" t="s">
        <v>292</v>
      </c>
      <c r="U262" s="1" t="s">
        <v>982</v>
      </c>
      <c r="V262">
        <v>0</v>
      </c>
      <c r="W262">
        <v>21270</v>
      </c>
      <c r="X262">
        <v>-21270</v>
      </c>
      <c r="Y262">
        <v>0</v>
      </c>
    </row>
    <row r="263" spans="1:25" x14ac:dyDescent="0.25">
      <c r="A263" s="1" t="s">
        <v>25</v>
      </c>
      <c r="B263" s="1" t="s">
        <v>26</v>
      </c>
      <c r="C263" s="1" t="s">
        <v>27</v>
      </c>
      <c r="D263">
        <v>5.0000000000000001E-301</v>
      </c>
      <c r="E263">
        <v>5.0000000000000001E-301</v>
      </c>
      <c r="F263">
        <v>5.0000000000000001E-301</v>
      </c>
      <c r="G263">
        <v>6.5410858951508999E-9</v>
      </c>
      <c r="H263">
        <v>5.0000000000000001E-301</v>
      </c>
      <c r="I263">
        <v>0</v>
      </c>
      <c r="J263">
        <v>-6631269.79</v>
      </c>
      <c r="K263">
        <v>0</v>
      </c>
      <c r="L263">
        <v>15</v>
      </c>
      <c r="M263" s="1" t="s">
        <v>28</v>
      </c>
      <c r="N263">
        <v>122057</v>
      </c>
      <c r="O263" s="1" t="s">
        <v>29</v>
      </c>
      <c r="P263" s="1" t="s">
        <v>30</v>
      </c>
      <c r="Q263" s="1" t="s">
        <v>31</v>
      </c>
      <c r="R263" s="1"/>
      <c r="S263" s="1"/>
      <c r="T263" s="1" t="s">
        <v>293</v>
      </c>
      <c r="U263" s="1" t="s">
        <v>983</v>
      </c>
      <c r="V263">
        <v>0</v>
      </c>
      <c r="W263">
        <v>1000</v>
      </c>
      <c r="X263">
        <v>-1000</v>
      </c>
      <c r="Y263">
        <v>0</v>
      </c>
    </row>
    <row r="264" spans="1:25" x14ac:dyDescent="0.25">
      <c r="A264" s="1" t="s">
        <v>25</v>
      </c>
      <c r="B264" s="1" t="s">
        <v>26</v>
      </c>
      <c r="C264" s="1" t="s">
        <v>27</v>
      </c>
      <c r="D264">
        <v>5.0000000000000001E-301</v>
      </c>
      <c r="E264">
        <v>5.0000000000000001E-301</v>
      </c>
      <c r="F264">
        <v>5.0000000000000001E-301</v>
      </c>
      <c r="G264">
        <v>6.5410858951508999E-9</v>
      </c>
      <c r="H264">
        <v>5.0000000000000001E-301</v>
      </c>
      <c r="I264">
        <v>0</v>
      </c>
      <c r="J264">
        <v>-6631269.79</v>
      </c>
      <c r="K264">
        <v>0</v>
      </c>
      <c r="L264">
        <v>15</v>
      </c>
      <c r="M264" s="1" t="s">
        <v>28</v>
      </c>
      <c r="N264">
        <v>122057</v>
      </c>
      <c r="O264" s="1" t="s">
        <v>29</v>
      </c>
      <c r="P264" s="1" t="s">
        <v>30</v>
      </c>
      <c r="Q264" s="1" t="s">
        <v>31</v>
      </c>
      <c r="R264" s="1"/>
      <c r="S264" s="1"/>
      <c r="T264" s="1" t="s">
        <v>294</v>
      </c>
      <c r="U264" s="1" t="s">
        <v>984</v>
      </c>
      <c r="V264">
        <v>0</v>
      </c>
      <c r="W264">
        <v>10000</v>
      </c>
      <c r="X264">
        <v>-10000</v>
      </c>
      <c r="Y264">
        <v>0</v>
      </c>
    </row>
    <row r="265" spans="1:25" x14ac:dyDescent="0.25">
      <c r="A265" s="1" t="s">
        <v>25</v>
      </c>
      <c r="B265" s="1" t="s">
        <v>26</v>
      </c>
      <c r="C265" s="1" t="s">
        <v>27</v>
      </c>
      <c r="D265">
        <v>5.0000000000000001E-301</v>
      </c>
      <c r="E265">
        <v>5.0000000000000001E-301</v>
      </c>
      <c r="F265">
        <v>5.0000000000000001E-301</v>
      </c>
      <c r="G265">
        <v>6.5410858951508999E-9</v>
      </c>
      <c r="H265">
        <v>5.0000000000000001E-301</v>
      </c>
      <c r="I265">
        <v>0</v>
      </c>
      <c r="J265">
        <v>-6631269.79</v>
      </c>
      <c r="K265">
        <v>0</v>
      </c>
      <c r="L265">
        <v>15</v>
      </c>
      <c r="M265" s="1" t="s">
        <v>28</v>
      </c>
      <c r="N265">
        <v>122057</v>
      </c>
      <c r="O265" s="1" t="s">
        <v>29</v>
      </c>
      <c r="P265" s="1" t="s">
        <v>30</v>
      </c>
      <c r="Q265" s="1" t="s">
        <v>31</v>
      </c>
      <c r="R265" s="1"/>
      <c r="S265" s="1"/>
      <c r="T265" s="1" t="s">
        <v>295</v>
      </c>
      <c r="U265" s="1" t="s">
        <v>985</v>
      </c>
      <c r="V265">
        <v>0</v>
      </c>
      <c r="W265">
        <v>9000</v>
      </c>
      <c r="X265">
        <v>-9000</v>
      </c>
      <c r="Y265">
        <v>0</v>
      </c>
    </row>
    <row r="266" spans="1:25" x14ac:dyDescent="0.25">
      <c r="A266" s="1" t="s">
        <v>25</v>
      </c>
      <c r="B266" s="1" t="s">
        <v>26</v>
      </c>
      <c r="C266" s="1" t="s">
        <v>27</v>
      </c>
      <c r="D266">
        <v>5.0000000000000001E-301</v>
      </c>
      <c r="E266">
        <v>5.0000000000000001E-301</v>
      </c>
      <c r="F266">
        <v>5.0000000000000001E-301</v>
      </c>
      <c r="G266">
        <v>6.5410858951508999E-9</v>
      </c>
      <c r="H266">
        <v>5.0000000000000001E-301</v>
      </c>
      <c r="I266">
        <v>0</v>
      </c>
      <c r="J266">
        <v>-6631269.79</v>
      </c>
      <c r="K266">
        <v>0</v>
      </c>
      <c r="L266">
        <v>15</v>
      </c>
      <c r="M266" s="1" t="s">
        <v>28</v>
      </c>
      <c r="N266">
        <v>122057</v>
      </c>
      <c r="O266" s="1" t="s">
        <v>29</v>
      </c>
      <c r="P266" s="1" t="s">
        <v>30</v>
      </c>
      <c r="Q266" s="1" t="s">
        <v>31</v>
      </c>
      <c r="R266" s="1"/>
      <c r="S266" s="1"/>
      <c r="T266" s="1" t="s">
        <v>296</v>
      </c>
      <c r="U266" s="1" t="s">
        <v>986</v>
      </c>
      <c r="V266">
        <v>0</v>
      </c>
      <c r="W266">
        <v>17325.22</v>
      </c>
      <c r="X266">
        <v>-17325.22</v>
      </c>
      <c r="Y266">
        <v>0</v>
      </c>
    </row>
    <row r="267" spans="1:25" x14ac:dyDescent="0.25">
      <c r="A267" s="1" t="s">
        <v>25</v>
      </c>
      <c r="B267" s="1" t="s">
        <v>26</v>
      </c>
      <c r="C267" s="1" t="s">
        <v>27</v>
      </c>
      <c r="D267">
        <v>5.0000000000000001E-301</v>
      </c>
      <c r="E267">
        <v>5.0000000000000001E-301</v>
      </c>
      <c r="F267">
        <v>5.0000000000000001E-301</v>
      </c>
      <c r="G267">
        <v>6.5410858951508999E-9</v>
      </c>
      <c r="H267">
        <v>5.0000000000000001E-301</v>
      </c>
      <c r="I267">
        <v>0</v>
      </c>
      <c r="J267">
        <v>-6631269.79</v>
      </c>
      <c r="K267">
        <v>0</v>
      </c>
      <c r="L267">
        <v>15</v>
      </c>
      <c r="M267" s="1" t="s">
        <v>28</v>
      </c>
      <c r="N267">
        <v>122057</v>
      </c>
      <c r="O267" s="1" t="s">
        <v>29</v>
      </c>
      <c r="P267" s="1" t="s">
        <v>30</v>
      </c>
      <c r="Q267" s="1" t="s">
        <v>31</v>
      </c>
      <c r="R267" s="1"/>
      <c r="S267" s="1"/>
      <c r="T267" s="1" t="s">
        <v>297</v>
      </c>
      <c r="U267" s="1" t="s">
        <v>987</v>
      </c>
      <c r="V267">
        <v>0</v>
      </c>
      <c r="W267">
        <v>19939.18</v>
      </c>
      <c r="X267">
        <v>-19939.18</v>
      </c>
      <c r="Y267">
        <v>0</v>
      </c>
    </row>
    <row r="268" spans="1:25" x14ac:dyDescent="0.25">
      <c r="A268" s="1" t="s">
        <v>25</v>
      </c>
      <c r="B268" s="1" t="s">
        <v>26</v>
      </c>
      <c r="C268" s="1" t="s">
        <v>27</v>
      </c>
      <c r="D268">
        <v>5.0000000000000001E-301</v>
      </c>
      <c r="E268">
        <v>5.0000000000000001E-301</v>
      </c>
      <c r="F268">
        <v>5.0000000000000001E-301</v>
      </c>
      <c r="G268">
        <v>6.5410858951508999E-9</v>
      </c>
      <c r="H268">
        <v>5.0000000000000001E-301</v>
      </c>
      <c r="I268">
        <v>0</v>
      </c>
      <c r="J268">
        <v>-6631269.79</v>
      </c>
      <c r="K268">
        <v>0</v>
      </c>
      <c r="L268">
        <v>15</v>
      </c>
      <c r="M268" s="1" t="s">
        <v>28</v>
      </c>
      <c r="N268">
        <v>122057</v>
      </c>
      <c r="O268" s="1" t="s">
        <v>29</v>
      </c>
      <c r="P268" s="1" t="s">
        <v>30</v>
      </c>
      <c r="Q268" s="1" t="s">
        <v>31</v>
      </c>
      <c r="R268" s="1"/>
      <c r="S268" s="1"/>
      <c r="T268" s="1" t="s">
        <v>298</v>
      </c>
      <c r="U268" s="1" t="s">
        <v>822</v>
      </c>
      <c r="V268">
        <v>0</v>
      </c>
      <c r="W268">
        <v>183808.33</v>
      </c>
      <c r="X268">
        <v>-183808.33</v>
      </c>
      <c r="Y268">
        <v>0</v>
      </c>
    </row>
    <row r="269" spans="1:25" x14ac:dyDescent="0.25">
      <c r="A269" s="1" t="s">
        <v>25</v>
      </c>
      <c r="B269" s="1" t="s">
        <v>26</v>
      </c>
      <c r="C269" s="1" t="s">
        <v>27</v>
      </c>
      <c r="D269">
        <v>5.0000000000000001E-301</v>
      </c>
      <c r="E269">
        <v>5.0000000000000001E-301</v>
      </c>
      <c r="F269">
        <v>5.0000000000000001E-301</v>
      </c>
      <c r="G269">
        <v>6.5410858951508999E-9</v>
      </c>
      <c r="H269">
        <v>5.0000000000000001E-301</v>
      </c>
      <c r="I269">
        <v>0</v>
      </c>
      <c r="J269">
        <v>-6631269.79</v>
      </c>
      <c r="K269">
        <v>0</v>
      </c>
      <c r="L269">
        <v>15</v>
      </c>
      <c r="M269" s="1" t="s">
        <v>28</v>
      </c>
      <c r="N269">
        <v>122057</v>
      </c>
      <c r="O269" s="1" t="s">
        <v>29</v>
      </c>
      <c r="P269" s="1" t="s">
        <v>30</v>
      </c>
      <c r="Q269" s="1" t="s">
        <v>31</v>
      </c>
      <c r="R269" s="1"/>
      <c r="S269" s="1"/>
      <c r="T269" s="1" t="s">
        <v>299</v>
      </c>
      <c r="U269" s="1" t="s">
        <v>823</v>
      </c>
      <c r="V269">
        <v>0</v>
      </c>
      <c r="W269">
        <v>71196.179999999993</v>
      </c>
      <c r="X269">
        <v>-71196.179999999993</v>
      </c>
      <c r="Y269">
        <v>0</v>
      </c>
    </row>
    <row r="270" spans="1:25" x14ac:dyDescent="0.25">
      <c r="A270" s="1" t="s">
        <v>25</v>
      </c>
      <c r="B270" s="1" t="s">
        <v>26</v>
      </c>
      <c r="C270" s="1" t="s">
        <v>27</v>
      </c>
      <c r="D270">
        <v>5.0000000000000001E-301</v>
      </c>
      <c r="E270">
        <v>5.0000000000000001E-301</v>
      </c>
      <c r="F270">
        <v>5.0000000000000001E-301</v>
      </c>
      <c r="G270">
        <v>6.5410858951508999E-9</v>
      </c>
      <c r="H270">
        <v>5.0000000000000001E-301</v>
      </c>
      <c r="I270">
        <v>0</v>
      </c>
      <c r="J270">
        <v>-6631269.79</v>
      </c>
      <c r="K270">
        <v>0</v>
      </c>
      <c r="L270">
        <v>15</v>
      </c>
      <c r="M270" s="1" t="s">
        <v>28</v>
      </c>
      <c r="N270">
        <v>122057</v>
      </c>
      <c r="O270" s="1" t="s">
        <v>29</v>
      </c>
      <c r="P270" s="1" t="s">
        <v>30</v>
      </c>
      <c r="Q270" s="1" t="s">
        <v>31</v>
      </c>
      <c r="R270" s="1"/>
      <c r="S270" s="1"/>
      <c r="T270" s="1" t="s">
        <v>300</v>
      </c>
      <c r="U270" s="1" t="s">
        <v>988</v>
      </c>
      <c r="V270">
        <v>0</v>
      </c>
      <c r="W270">
        <v>1864</v>
      </c>
      <c r="X270">
        <v>-1864</v>
      </c>
      <c r="Y270">
        <v>0</v>
      </c>
    </row>
    <row r="271" spans="1:25" x14ac:dyDescent="0.25">
      <c r="A271" s="1" t="s">
        <v>25</v>
      </c>
      <c r="B271" s="1" t="s">
        <v>26</v>
      </c>
      <c r="C271" s="1" t="s">
        <v>27</v>
      </c>
      <c r="D271">
        <v>5.0000000000000001E-301</v>
      </c>
      <c r="E271">
        <v>5.0000000000000001E-301</v>
      </c>
      <c r="F271">
        <v>5.0000000000000001E-301</v>
      </c>
      <c r="G271">
        <v>6.5410858951508999E-9</v>
      </c>
      <c r="H271">
        <v>5.0000000000000001E-301</v>
      </c>
      <c r="I271">
        <v>0</v>
      </c>
      <c r="J271">
        <v>-6631269.79</v>
      </c>
      <c r="K271">
        <v>0</v>
      </c>
      <c r="L271">
        <v>15</v>
      </c>
      <c r="M271" s="1" t="s">
        <v>28</v>
      </c>
      <c r="N271">
        <v>122057</v>
      </c>
      <c r="O271" s="1" t="s">
        <v>29</v>
      </c>
      <c r="P271" s="1" t="s">
        <v>30</v>
      </c>
      <c r="Q271" s="1" t="s">
        <v>31</v>
      </c>
      <c r="R271" s="1"/>
      <c r="S271" s="1"/>
      <c r="T271" s="1" t="s">
        <v>301</v>
      </c>
      <c r="U271" s="1" t="s">
        <v>989</v>
      </c>
      <c r="V271">
        <v>0</v>
      </c>
      <c r="W271">
        <v>1500</v>
      </c>
      <c r="X271">
        <v>-1500</v>
      </c>
      <c r="Y271">
        <v>0</v>
      </c>
    </row>
    <row r="272" spans="1:25" x14ac:dyDescent="0.25">
      <c r="A272" s="1" t="s">
        <v>25</v>
      </c>
      <c r="B272" s="1" t="s">
        <v>26</v>
      </c>
      <c r="C272" s="1" t="s">
        <v>27</v>
      </c>
      <c r="D272">
        <v>5.0000000000000001E-301</v>
      </c>
      <c r="E272">
        <v>5.0000000000000001E-301</v>
      </c>
      <c r="F272">
        <v>5.0000000000000001E-301</v>
      </c>
      <c r="G272">
        <v>6.5410858951508999E-9</v>
      </c>
      <c r="H272">
        <v>5.0000000000000001E-301</v>
      </c>
      <c r="I272">
        <v>0</v>
      </c>
      <c r="J272">
        <v>-6631269.79</v>
      </c>
      <c r="K272">
        <v>0</v>
      </c>
      <c r="L272">
        <v>15</v>
      </c>
      <c r="M272" s="1" t="s">
        <v>28</v>
      </c>
      <c r="N272">
        <v>122057</v>
      </c>
      <c r="O272" s="1" t="s">
        <v>29</v>
      </c>
      <c r="P272" s="1" t="s">
        <v>30</v>
      </c>
      <c r="Q272" s="1" t="s">
        <v>31</v>
      </c>
      <c r="R272" s="1"/>
      <c r="S272" s="1"/>
      <c r="T272" s="1" t="s">
        <v>302</v>
      </c>
      <c r="U272" s="1" t="s">
        <v>826</v>
      </c>
      <c r="V272">
        <v>0</v>
      </c>
      <c r="W272">
        <v>200</v>
      </c>
      <c r="X272">
        <v>-200</v>
      </c>
      <c r="Y272">
        <v>0</v>
      </c>
    </row>
    <row r="273" spans="1:25" x14ac:dyDescent="0.25">
      <c r="A273" s="1" t="s">
        <v>25</v>
      </c>
      <c r="B273" s="1" t="s">
        <v>26</v>
      </c>
      <c r="C273" s="1" t="s">
        <v>27</v>
      </c>
      <c r="D273">
        <v>5.0000000000000001E-301</v>
      </c>
      <c r="E273">
        <v>5.0000000000000001E-301</v>
      </c>
      <c r="F273">
        <v>5.0000000000000001E-301</v>
      </c>
      <c r="G273">
        <v>6.5410858951508999E-9</v>
      </c>
      <c r="H273">
        <v>5.0000000000000001E-301</v>
      </c>
      <c r="I273">
        <v>0</v>
      </c>
      <c r="J273">
        <v>-6631269.79</v>
      </c>
      <c r="K273">
        <v>0</v>
      </c>
      <c r="L273">
        <v>15</v>
      </c>
      <c r="M273" s="1" t="s">
        <v>28</v>
      </c>
      <c r="N273">
        <v>122057</v>
      </c>
      <c r="O273" s="1" t="s">
        <v>29</v>
      </c>
      <c r="P273" s="1" t="s">
        <v>30</v>
      </c>
      <c r="Q273" s="1" t="s">
        <v>31</v>
      </c>
      <c r="R273" s="1"/>
      <c r="S273" s="1"/>
      <c r="T273" s="1" t="s">
        <v>303</v>
      </c>
      <c r="U273" s="1" t="s">
        <v>990</v>
      </c>
      <c r="V273">
        <v>0</v>
      </c>
      <c r="W273">
        <v>336568.16</v>
      </c>
      <c r="X273">
        <v>-336568.16</v>
      </c>
      <c r="Y273">
        <v>0</v>
      </c>
    </row>
    <row r="274" spans="1:25" x14ac:dyDescent="0.25">
      <c r="A274" s="1" t="s">
        <v>25</v>
      </c>
      <c r="B274" s="1" t="s">
        <v>26</v>
      </c>
      <c r="C274" s="1" t="s">
        <v>27</v>
      </c>
      <c r="D274">
        <v>5.0000000000000001E-301</v>
      </c>
      <c r="E274">
        <v>5.0000000000000001E-301</v>
      </c>
      <c r="F274">
        <v>5.0000000000000001E-301</v>
      </c>
      <c r="G274">
        <v>6.5410858951508999E-9</v>
      </c>
      <c r="H274">
        <v>5.0000000000000001E-301</v>
      </c>
      <c r="I274">
        <v>0</v>
      </c>
      <c r="J274">
        <v>-6631269.79</v>
      </c>
      <c r="K274">
        <v>0</v>
      </c>
      <c r="L274">
        <v>15</v>
      </c>
      <c r="M274" s="1" t="s">
        <v>28</v>
      </c>
      <c r="N274">
        <v>122057</v>
      </c>
      <c r="O274" s="1" t="s">
        <v>29</v>
      </c>
      <c r="P274" s="1" t="s">
        <v>30</v>
      </c>
      <c r="Q274" s="1" t="s">
        <v>31</v>
      </c>
      <c r="R274" s="1"/>
      <c r="S274" s="1"/>
      <c r="T274" s="1" t="s">
        <v>304</v>
      </c>
      <c r="U274" s="1" t="s">
        <v>991</v>
      </c>
      <c r="V274">
        <v>0</v>
      </c>
      <c r="W274">
        <v>393070.27</v>
      </c>
      <c r="X274">
        <v>-393070.27</v>
      </c>
      <c r="Y274">
        <v>0</v>
      </c>
    </row>
    <row r="275" spans="1:25" x14ac:dyDescent="0.25">
      <c r="A275" s="1" t="s">
        <v>25</v>
      </c>
      <c r="B275" s="1" t="s">
        <v>26</v>
      </c>
      <c r="C275" s="1" t="s">
        <v>27</v>
      </c>
      <c r="D275">
        <v>5.0000000000000001E-301</v>
      </c>
      <c r="E275">
        <v>5.0000000000000001E-301</v>
      </c>
      <c r="F275">
        <v>5.0000000000000001E-301</v>
      </c>
      <c r="G275">
        <v>6.5410858951508999E-9</v>
      </c>
      <c r="H275">
        <v>5.0000000000000001E-301</v>
      </c>
      <c r="I275">
        <v>0</v>
      </c>
      <c r="J275">
        <v>-6631269.79</v>
      </c>
      <c r="K275">
        <v>0</v>
      </c>
      <c r="L275">
        <v>15</v>
      </c>
      <c r="M275" s="1" t="s">
        <v>28</v>
      </c>
      <c r="N275">
        <v>122057</v>
      </c>
      <c r="O275" s="1" t="s">
        <v>29</v>
      </c>
      <c r="P275" s="1" t="s">
        <v>30</v>
      </c>
      <c r="Q275" s="1" t="s">
        <v>31</v>
      </c>
      <c r="R275" s="1"/>
      <c r="S275" s="1"/>
      <c r="T275" s="1" t="s">
        <v>305</v>
      </c>
      <c r="U275" s="1" t="s">
        <v>992</v>
      </c>
      <c r="V275">
        <v>48810.080000000002</v>
      </c>
      <c r="W275">
        <v>146662.82</v>
      </c>
      <c r="X275">
        <v>-97852.74</v>
      </c>
      <c r="Y275">
        <v>0</v>
      </c>
    </row>
    <row r="276" spans="1:25" x14ac:dyDescent="0.25">
      <c r="A276" s="1" t="s">
        <v>25</v>
      </c>
      <c r="B276" s="1" t="s">
        <v>26</v>
      </c>
      <c r="C276" s="1" t="s">
        <v>27</v>
      </c>
      <c r="D276">
        <v>5.0000000000000001E-301</v>
      </c>
      <c r="E276">
        <v>5.0000000000000001E-301</v>
      </c>
      <c r="F276">
        <v>5.0000000000000001E-301</v>
      </c>
      <c r="G276">
        <v>6.5410858951508999E-9</v>
      </c>
      <c r="H276">
        <v>5.0000000000000001E-301</v>
      </c>
      <c r="I276">
        <v>0</v>
      </c>
      <c r="J276">
        <v>-6631269.79</v>
      </c>
      <c r="K276">
        <v>0</v>
      </c>
      <c r="L276">
        <v>15</v>
      </c>
      <c r="M276" s="1" t="s">
        <v>28</v>
      </c>
      <c r="N276">
        <v>122057</v>
      </c>
      <c r="O276" s="1" t="s">
        <v>29</v>
      </c>
      <c r="P276" s="1" t="s">
        <v>30</v>
      </c>
      <c r="Q276" s="1" t="s">
        <v>31</v>
      </c>
      <c r="R276" s="1"/>
      <c r="S276" s="1"/>
      <c r="T276" s="1" t="s">
        <v>306</v>
      </c>
      <c r="U276" s="1" t="s">
        <v>993</v>
      </c>
      <c r="V276">
        <v>1716.67</v>
      </c>
      <c r="W276">
        <v>26932.03</v>
      </c>
      <c r="X276">
        <v>-25215.360000000001</v>
      </c>
      <c r="Y276">
        <v>0</v>
      </c>
    </row>
    <row r="277" spans="1:25" x14ac:dyDescent="0.25">
      <c r="A277" s="1" t="s">
        <v>25</v>
      </c>
      <c r="B277" s="1" t="s">
        <v>26</v>
      </c>
      <c r="C277" s="1" t="s">
        <v>27</v>
      </c>
      <c r="D277">
        <v>5.0000000000000001E-301</v>
      </c>
      <c r="E277">
        <v>5.0000000000000001E-301</v>
      </c>
      <c r="F277">
        <v>5.0000000000000001E-301</v>
      </c>
      <c r="G277">
        <v>6.5410858951508999E-9</v>
      </c>
      <c r="H277">
        <v>5.0000000000000001E-301</v>
      </c>
      <c r="I277">
        <v>0</v>
      </c>
      <c r="J277">
        <v>-6631269.79</v>
      </c>
      <c r="K277">
        <v>0</v>
      </c>
      <c r="L277">
        <v>15</v>
      </c>
      <c r="M277" s="1" t="s">
        <v>28</v>
      </c>
      <c r="N277">
        <v>122057</v>
      </c>
      <c r="O277" s="1" t="s">
        <v>29</v>
      </c>
      <c r="P277" s="1" t="s">
        <v>30</v>
      </c>
      <c r="Q277" s="1" t="s">
        <v>31</v>
      </c>
      <c r="R277" s="1"/>
      <c r="S277" s="1"/>
      <c r="T277" s="1" t="s">
        <v>307</v>
      </c>
      <c r="U277" s="1" t="s">
        <v>994</v>
      </c>
      <c r="V277">
        <v>0</v>
      </c>
      <c r="W277">
        <v>20050.689999999999</v>
      </c>
      <c r="X277">
        <v>-20050.689999999999</v>
      </c>
      <c r="Y277">
        <v>0</v>
      </c>
    </row>
    <row r="278" spans="1:25" x14ac:dyDescent="0.25">
      <c r="A278" s="1" t="s">
        <v>25</v>
      </c>
      <c r="B278" s="1" t="s">
        <v>26</v>
      </c>
      <c r="C278" s="1" t="s">
        <v>27</v>
      </c>
      <c r="D278">
        <v>5.0000000000000001E-301</v>
      </c>
      <c r="E278">
        <v>5.0000000000000001E-301</v>
      </c>
      <c r="F278">
        <v>5.0000000000000001E-301</v>
      </c>
      <c r="G278">
        <v>6.5410858951508999E-9</v>
      </c>
      <c r="H278">
        <v>5.0000000000000001E-301</v>
      </c>
      <c r="I278">
        <v>0</v>
      </c>
      <c r="J278">
        <v>-6631269.79</v>
      </c>
      <c r="K278">
        <v>0</v>
      </c>
      <c r="L278">
        <v>15</v>
      </c>
      <c r="M278" s="1" t="s">
        <v>28</v>
      </c>
      <c r="N278">
        <v>122057</v>
      </c>
      <c r="O278" s="1" t="s">
        <v>29</v>
      </c>
      <c r="P278" s="1" t="s">
        <v>30</v>
      </c>
      <c r="Q278" s="1" t="s">
        <v>31</v>
      </c>
      <c r="R278" s="1"/>
      <c r="S278" s="1"/>
      <c r="T278" s="1" t="s">
        <v>308</v>
      </c>
      <c r="U278" s="1" t="s">
        <v>995</v>
      </c>
      <c r="V278">
        <v>0</v>
      </c>
      <c r="W278">
        <v>5601.06</v>
      </c>
      <c r="X278">
        <v>-5601.06</v>
      </c>
      <c r="Y278">
        <v>0</v>
      </c>
    </row>
    <row r="279" spans="1:25" x14ac:dyDescent="0.25">
      <c r="A279" s="1" t="s">
        <v>25</v>
      </c>
      <c r="B279" s="1" t="s">
        <v>26</v>
      </c>
      <c r="C279" s="1" t="s">
        <v>27</v>
      </c>
      <c r="D279">
        <v>5.0000000000000001E-301</v>
      </c>
      <c r="E279">
        <v>5.0000000000000001E-301</v>
      </c>
      <c r="F279">
        <v>5.0000000000000001E-301</v>
      </c>
      <c r="G279">
        <v>6.5410858951508999E-9</v>
      </c>
      <c r="H279">
        <v>5.0000000000000001E-301</v>
      </c>
      <c r="I279">
        <v>0</v>
      </c>
      <c r="J279">
        <v>-6631269.79</v>
      </c>
      <c r="K279">
        <v>0</v>
      </c>
      <c r="L279">
        <v>15</v>
      </c>
      <c r="M279" s="1" t="s">
        <v>28</v>
      </c>
      <c r="N279">
        <v>122057</v>
      </c>
      <c r="O279" s="1" t="s">
        <v>29</v>
      </c>
      <c r="P279" s="1" t="s">
        <v>30</v>
      </c>
      <c r="Q279" s="1" t="s">
        <v>31</v>
      </c>
      <c r="R279" s="1"/>
      <c r="S279" s="1"/>
      <c r="T279" s="1" t="s">
        <v>309</v>
      </c>
      <c r="U279" s="1" t="s">
        <v>996</v>
      </c>
      <c r="V279">
        <v>0</v>
      </c>
      <c r="W279">
        <v>2731.77</v>
      </c>
      <c r="X279">
        <v>-2731.77</v>
      </c>
      <c r="Y279">
        <v>0</v>
      </c>
    </row>
    <row r="280" spans="1:25" x14ac:dyDescent="0.25">
      <c r="A280" s="1" t="s">
        <v>25</v>
      </c>
      <c r="B280" s="1" t="s">
        <v>26</v>
      </c>
      <c r="C280" s="1" t="s">
        <v>27</v>
      </c>
      <c r="D280">
        <v>5.0000000000000001E-301</v>
      </c>
      <c r="E280">
        <v>5.0000000000000001E-301</v>
      </c>
      <c r="F280">
        <v>5.0000000000000001E-301</v>
      </c>
      <c r="G280">
        <v>6.5410858951508999E-9</v>
      </c>
      <c r="H280">
        <v>5.0000000000000001E-301</v>
      </c>
      <c r="I280">
        <v>0</v>
      </c>
      <c r="J280">
        <v>-6631269.79</v>
      </c>
      <c r="K280">
        <v>0</v>
      </c>
      <c r="L280">
        <v>15</v>
      </c>
      <c r="M280" s="1" t="s">
        <v>28</v>
      </c>
      <c r="N280">
        <v>122057</v>
      </c>
      <c r="O280" s="1" t="s">
        <v>29</v>
      </c>
      <c r="P280" s="1" t="s">
        <v>30</v>
      </c>
      <c r="Q280" s="1" t="s">
        <v>31</v>
      </c>
      <c r="R280" s="1"/>
      <c r="S280" s="1"/>
      <c r="T280" s="1" t="s">
        <v>310</v>
      </c>
      <c r="U280" s="1" t="s">
        <v>997</v>
      </c>
      <c r="V280">
        <v>0</v>
      </c>
      <c r="W280">
        <v>5320.1</v>
      </c>
      <c r="X280">
        <v>-5320.1</v>
      </c>
      <c r="Y280">
        <v>0</v>
      </c>
    </row>
    <row r="281" spans="1:25" x14ac:dyDescent="0.25">
      <c r="A281" s="1" t="s">
        <v>25</v>
      </c>
      <c r="B281" s="1" t="s">
        <v>26</v>
      </c>
      <c r="C281" s="1" t="s">
        <v>27</v>
      </c>
      <c r="D281">
        <v>5.0000000000000001E-301</v>
      </c>
      <c r="E281">
        <v>5.0000000000000001E-301</v>
      </c>
      <c r="F281">
        <v>5.0000000000000001E-301</v>
      </c>
      <c r="G281">
        <v>6.5410858951508999E-9</v>
      </c>
      <c r="H281">
        <v>5.0000000000000001E-301</v>
      </c>
      <c r="I281">
        <v>0</v>
      </c>
      <c r="J281">
        <v>-6631269.79</v>
      </c>
      <c r="K281">
        <v>0</v>
      </c>
      <c r="L281">
        <v>15</v>
      </c>
      <c r="M281" s="1" t="s">
        <v>28</v>
      </c>
      <c r="N281">
        <v>122057</v>
      </c>
      <c r="O281" s="1" t="s">
        <v>29</v>
      </c>
      <c r="P281" s="1" t="s">
        <v>30</v>
      </c>
      <c r="Q281" s="1" t="s">
        <v>31</v>
      </c>
      <c r="R281" s="1"/>
      <c r="S281" s="1"/>
      <c r="T281" s="1" t="s">
        <v>311</v>
      </c>
      <c r="U281" s="1" t="s">
        <v>998</v>
      </c>
      <c r="V281">
        <v>0</v>
      </c>
      <c r="W281">
        <v>11583.02</v>
      </c>
      <c r="X281">
        <v>-11583.02</v>
      </c>
      <c r="Y281">
        <v>0</v>
      </c>
    </row>
    <row r="282" spans="1:25" x14ac:dyDescent="0.25">
      <c r="A282" s="1" t="s">
        <v>25</v>
      </c>
      <c r="B282" s="1" t="s">
        <v>26</v>
      </c>
      <c r="C282" s="1" t="s">
        <v>27</v>
      </c>
      <c r="D282">
        <v>5.0000000000000001E-301</v>
      </c>
      <c r="E282">
        <v>5.0000000000000001E-301</v>
      </c>
      <c r="F282">
        <v>5.0000000000000001E-301</v>
      </c>
      <c r="G282">
        <v>6.5410858951508999E-9</v>
      </c>
      <c r="H282">
        <v>5.0000000000000001E-301</v>
      </c>
      <c r="I282">
        <v>0</v>
      </c>
      <c r="J282">
        <v>-6631269.79</v>
      </c>
      <c r="K282">
        <v>0</v>
      </c>
      <c r="L282">
        <v>15</v>
      </c>
      <c r="M282" s="1" t="s">
        <v>28</v>
      </c>
      <c r="N282">
        <v>122057</v>
      </c>
      <c r="O282" s="1" t="s">
        <v>29</v>
      </c>
      <c r="P282" s="1" t="s">
        <v>30</v>
      </c>
      <c r="Q282" s="1" t="s">
        <v>31</v>
      </c>
      <c r="R282" s="1"/>
      <c r="S282" s="1"/>
      <c r="T282" s="1" t="s">
        <v>312</v>
      </c>
      <c r="U282" s="1" t="s">
        <v>999</v>
      </c>
      <c r="V282">
        <v>0</v>
      </c>
      <c r="W282">
        <v>6974.89</v>
      </c>
      <c r="X282">
        <v>-6974.89</v>
      </c>
      <c r="Y282">
        <v>0</v>
      </c>
    </row>
    <row r="283" spans="1:25" x14ac:dyDescent="0.25">
      <c r="A283" s="1" t="s">
        <v>25</v>
      </c>
      <c r="B283" s="1" t="s">
        <v>26</v>
      </c>
      <c r="C283" s="1" t="s">
        <v>27</v>
      </c>
      <c r="D283">
        <v>5.0000000000000001E-301</v>
      </c>
      <c r="E283">
        <v>5.0000000000000001E-301</v>
      </c>
      <c r="F283">
        <v>5.0000000000000001E-301</v>
      </c>
      <c r="G283">
        <v>6.5410858951508999E-9</v>
      </c>
      <c r="H283">
        <v>5.0000000000000001E-301</v>
      </c>
      <c r="I283">
        <v>0</v>
      </c>
      <c r="J283">
        <v>-6631269.79</v>
      </c>
      <c r="K283">
        <v>0</v>
      </c>
      <c r="L283">
        <v>15</v>
      </c>
      <c r="M283" s="1" t="s">
        <v>28</v>
      </c>
      <c r="N283">
        <v>122057</v>
      </c>
      <c r="O283" s="1" t="s">
        <v>29</v>
      </c>
      <c r="P283" s="1" t="s">
        <v>30</v>
      </c>
      <c r="Q283" s="1" t="s">
        <v>31</v>
      </c>
      <c r="R283" s="1"/>
      <c r="S283" s="1"/>
      <c r="T283" s="1" t="s">
        <v>313</v>
      </c>
      <c r="U283" s="1" t="s">
        <v>1000</v>
      </c>
      <c r="V283">
        <v>0</v>
      </c>
      <c r="W283">
        <v>2942.54</v>
      </c>
      <c r="X283">
        <v>-2942.54</v>
      </c>
      <c r="Y283">
        <v>0</v>
      </c>
    </row>
    <row r="284" spans="1:25" x14ac:dyDescent="0.25">
      <c r="A284" s="1" t="s">
        <v>25</v>
      </c>
      <c r="B284" s="1" t="s">
        <v>26</v>
      </c>
      <c r="C284" s="1" t="s">
        <v>27</v>
      </c>
      <c r="D284">
        <v>5.0000000000000001E-301</v>
      </c>
      <c r="E284">
        <v>5.0000000000000001E-301</v>
      </c>
      <c r="F284">
        <v>5.0000000000000001E-301</v>
      </c>
      <c r="G284">
        <v>6.5410858951508999E-9</v>
      </c>
      <c r="H284">
        <v>5.0000000000000001E-301</v>
      </c>
      <c r="I284">
        <v>0</v>
      </c>
      <c r="J284">
        <v>-6631269.79</v>
      </c>
      <c r="K284">
        <v>0</v>
      </c>
      <c r="L284">
        <v>15</v>
      </c>
      <c r="M284" s="1" t="s">
        <v>28</v>
      </c>
      <c r="N284">
        <v>122057</v>
      </c>
      <c r="O284" s="1" t="s">
        <v>29</v>
      </c>
      <c r="P284" s="1" t="s">
        <v>30</v>
      </c>
      <c r="Q284" s="1" t="s">
        <v>31</v>
      </c>
      <c r="R284" s="1"/>
      <c r="S284" s="1"/>
      <c r="T284" s="1" t="s">
        <v>314</v>
      </c>
      <c r="U284" s="1" t="s">
        <v>1001</v>
      </c>
      <c r="V284">
        <v>0</v>
      </c>
      <c r="W284">
        <v>1993.12</v>
      </c>
      <c r="X284">
        <v>-1993.12</v>
      </c>
      <c r="Y284">
        <v>0</v>
      </c>
    </row>
    <row r="285" spans="1:25" x14ac:dyDescent="0.25">
      <c r="A285" s="1" t="s">
        <v>25</v>
      </c>
      <c r="B285" s="1" t="s">
        <v>26</v>
      </c>
      <c r="C285" s="1" t="s">
        <v>27</v>
      </c>
      <c r="D285">
        <v>5.0000000000000001E-301</v>
      </c>
      <c r="E285">
        <v>5.0000000000000001E-301</v>
      </c>
      <c r="F285">
        <v>5.0000000000000001E-301</v>
      </c>
      <c r="G285">
        <v>6.5410858951508999E-9</v>
      </c>
      <c r="H285">
        <v>5.0000000000000001E-301</v>
      </c>
      <c r="I285">
        <v>0</v>
      </c>
      <c r="J285">
        <v>-6631269.79</v>
      </c>
      <c r="K285">
        <v>0</v>
      </c>
      <c r="L285">
        <v>15</v>
      </c>
      <c r="M285" s="1" t="s">
        <v>28</v>
      </c>
      <c r="N285">
        <v>122057</v>
      </c>
      <c r="O285" s="1" t="s">
        <v>29</v>
      </c>
      <c r="P285" s="1" t="s">
        <v>30</v>
      </c>
      <c r="Q285" s="1" t="s">
        <v>31</v>
      </c>
      <c r="R285" s="1"/>
      <c r="S285" s="1"/>
      <c r="T285" s="1" t="s">
        <v>315</v>
      </c>
      <c r="U285" s="1" t="s">
        <v>1002</v>
      </c>
      <c r="V285">
        <v>0</v>
      </c>
      <c r="W285">
        <v>4744.93</v>
      </c>
      <c r="X285">
        <v>-4744.93</v>
      </c>
      <c r="Y285">
        <v>0</v>
      </c>
    </row>
    <row r="286" spans="1:25" x14ac:dyDescent="0.25">
      <c r="A286" s="1" t="s">
        <v>25</v>
      </c>
      <c r="B286" s="1" t="s">
        <v>26</v>
      </c>
      <c r="C286" s="1" t="s">
        <v>27</v>
      </c>
      <c r="D286">
        <v>5.0000000000000001E-301</v>
      </c>
      <c r="E286">
        <v>5.0000000000000001E-301</v>
      </c>
      <c r="F286">
        <v>5.0000000000000001E-301</v>
      </c>
      <c r="G286">
        <v>6.5410858951508999E-9</v>
      </c>
      <c r="H286">
        <v>5.0000000000000001E-301</v>
      </c>
      <c r="I286">
        <v>0</v>
      </c>
      <c r="J286">
        <v>-6631269.79</v>
      </c>
      <c r="K286">
        <v>0</v>
      </c>
      <c r="L286">
        <v>15</v>
      </c>
      <c r="M286" s="1" t="s">
        <v>28</v>
      </c>
      <c r="N286">
        <v>122057</v>
      </c>
      <c r="O286" s="1" t="s">
        <v>29</v>
      </c>
      <c r="P286" s="1" t="s">
        <v>30</v>
      </c>
      <c r="Q286" s="1" t="s">
        <v>31</v>
      </c>
      <c r="R286" s="1"/>
      <c r="S286" s="1"/>
      <c r="T286" s="1" t="s">
        <v>316</v>
      </c>
      <c r="U286" s="1" t="s">
        <v>1003</v>
      </c>
      <c r="V286">
        <v>0</v>
      </c>
      <c r="W286">
        <v>7067.72</v>
      </c>
      <c r="X286">
        <v>-7067.72</v>
      </c>
      <c r="Y286">
        <v>0</v>
      </c>
    </row>
    <row r="287" spans="1:25" x14ac:dyDescent="0.25">
      <c r="A287" s="1" t="s">
        <v>25</v>
      </c>
      <c r="B287" s="1" t="s">
        <v>26</v>
      </c>
      <c r="C287" s="1" t="s">
        <v>27</v>
      </c>
      <c r="D287">
        <v>5.0000000000000001E-301</v>
      </c>
      <c r="E287">
        <v>5.0000000000000001E-301</v>
      </c>
      <c r="F287">
        <v>5.0000000000000001E-301</v>
      </c>
      <c r="G287">
        <v>6.5410858951508999E-9</v>
      </c>
      <c r="H287">
        <v>5.0000000000000001E-301</v>
      </c>
      <c r="I287">
        <v>0</v>
      </c>
      <c r="J287">
        <v>-6631269.79</v>
      </c>
      <c r="K287">
        <v>0</v>
      </c>
      <c r="L287">
        <v>15</v>
      </c>
      <c r="M287" s="1" t="s">
        <v>28</v>
      </c>
      <c r="N287">
        <v>122057</v>
      </c>
      <c r="O287" s="1" t="s">
        <v>29</v>
      </c>
      <c r="P287" s="1" t="s">
        <v>30</v>
      </c>
      <c r="Q287" s="1" t="s">
        <v>31</v>
      </c>
      <c r="R287" s="1"/>
      <c r="S287" s="1"/>
      <c r="T287" s="1" t="s">
        <v>317</v>
      </c>
      <c r="U287" s="1" t="s">
        <v>1004</v>
      </c>
      <c r="V287">
        <v>0</v>
      </c>
      <c r="W287">
        <v>9780.34</v>
      </c>
      <c r="X287">
        <v>-9780.34</v>
      </c>
      <c r="Y287">
        <v>0</v>
      </c>
    </row>
    <row r="288" spans="1:25" x14ac:dyDescent="0.25">
      <c r="A288" s="1" t="s">
        <v>25</v>
      </c>
      <c r="B288" s="1" t="s">
        <v>26</v>
      </c>
      <c r="C288" s="1" t="s">
        <v>27</v>
      </c>
      <c r="D288">
        <v>5.0000000000000001E-301</v>
      </c>
      <c r="E288">
        <v>5.0000000000000001E-301</v>
      </c>
      <c r="F288">
        <v>5.0000000000000001E-301</v>
      </c>
      <c r="G288">
        <v>6.5410858951508999E-9</v>
      </c>
      <c r="H288">
        <v>5.0000000000000001E-301</v>
      </c>
      <c r="I288">
        <v>0</v>
      </c>
      <c r="J288">
        <v>-6631269.79</v>
      </c>
      <c r="K288">
        <v>0</v>
      </c>
      <c r="L288">
        <v>15</v>
      </c>
      <c r="M288" s="1" t="s">
        <v>28</v>
      </c>
      <c r="N288">
        <v>122057</v>
      </c>
      <c r="O288" s="1" t="s">
        <v>29</v>
      </c>
      <c r="P288" s="1" t="s">
        <v>30</v>
      </c>
      <c r="Q288" s="1" t="s">
        <v>31</v>
      </c>
      <c r="R288" s="1"/>
      <c r="S288" s="1"/>
      <c r="T288" s="1" t="s">
        <v>318</v>
      </c>
      <c r="U288" s="1" t="s">
        <v>1005</v>
      </c>
      <c r="V288">
        <v>0</v>
      </c>
      <c r="W288">
        <v>4861.7700000000004</v>
      </c>
      <c r="X288">
        <v>-4861.7700000000004</v>
      </c>
      <c r="Y288">
        <v>0</v>
      </c>
    </row>
    <row r="289" spans="1:25" x14ac:dyDescent="0.25">
      <c r="A289" s="1" t="s">
        <v>25</v>
      </c>
      <c r="B289" s="1" t="s">
        <v>26</v>
      </c>
      <c r="C289" s="1" t="s">
        <v>27</v>
      </c>
      <c r="D289">
        <v>5.0000000000000001E-301</v>
      </c>
      <c r="E289">
        <v>5.0000000000000001E-301</v>
      </c>
      <c r="F289">
        <v>5.0000000000000001E-301</v>
      </c>
      <c r="G289">
        <v>6.5410858951508999E-9</v>
      </c>
      <c r="H289">
        <v>5.0000000000000001E-301</v>
      </c>
      <c r="I289">
        <v>0</v>
      </c>
      <c r="J289">
        <v>-6631269.79</v>
      </c>
      <c r="K289">
        <v>0</v>
      </c>
      <c r="L289">
        <v>15</v>
      </c>
      <c r="M289" s="1" t="s">
        <v>28</v>
      </c>
      <c r="N289">
        <v>122057</v>
      </c>
      <c r="O289" s="1" t="s">
        <v>29</v>
      </c>
      <c r="P289" s="1" t="s">
        <v>30</v>
      </c>
      <c r="Q289" s="1" t="s">
        <v>31</v>
      </c>
      <c r="R289" s="1"/>
      <c r="S289" s="1"/>
      <c r="T289" s="1" t="s">
        <v>319</v>
      </c>
      <c r="U289" s="1" t="s">
        <v>1006</v>
      </c>
      <c r="V289">
        <v>0</v>
      </c>
      <c r="W289">
        <v>4536.93</v>
      </c>
      <c r="X289">
        <v>-4536.93</v>
      </c>
      <c r="Y289">
        <v>0</v>
      </c>
    </row>
    <row r="290" spans="1:25" x14ac:dyDescent="0.25">
      <c r="A290" s="1" t="s">
        <v>25</v>
      </c>
      <c r="B290" s="1" t="s">
        <v>26</v>
      </c>
      <c r="C290" s="1" t="s">
        <v>27</v>
      </c>
      <c r="D290">
        <v>5.0000000000000001E-301</v>
      </c>
      <c r="E290">
        <v>5.0000000000000001E-301</v>
      </c>
      <c r="F290">
        <v>5.0000000000000001E-301</v>
      </c>
      <c r="G290">
        <v>6.5410858951508999E-9</v>
      </c>
      <c r="H290">
        <v>5.0000000000000001E-301</v>
      </c>
      <c r="I290">
        <v>0</v>
      </c>
      <c r="J290">
        <v>-6631269.79</v>
      </c>
      <c r="K290">
        <v>0</v>
      </c>
      <c r="L290">
        <v>15</v>
      </c>
      <c r="M290" s="1" t="s">
        <v>28</v>
      </c>
      <c r="N290">
        <v>122057</v>
      </c>
      <c r="O290" s="1" t="s">
        <v>29</v>
      </c>
      <c r="P290" s="1" t="s">
        <v>30</v>
      </c>
      <c r="Q290" s="1" t="s">
        <v>31</v>
      </c>
      <c r="R290" s="1"/>
      <c r="S290" s="1"/>
      <c r="T290" s="1" t="s">
        <v>320</v>
      </c>
      <c r="U290" s="1" t="s">
        <v>1007</v>
      </c>
      <c r="V290">
        <v>0</v>
      </c>
      <c r="W290">
        <v>1938</v>
      </c>
      <c r="X290">
        <v>-1938</v>
      </c>
      <c r="Y290">
        <v>0</v>
      </c>
    </row>
    <row r="291" spans="1:25" x14ac:dyDescent="0.25">
      <c r="A291" s="1" t="s">
        <v>25</v>
      </c>
      <c r="B291" s="1" t="s">
        <v>26</v>
      </c>
      <c r="C291" s="1" t="s">
        <v>27</v>
      </c>
      <c r="D291">
        <v>5.0000000000000001E-301</v>
      </c>
      <c r="E291">
        <v>5.0000000000000001E-301</v>
      </c>
      <c r="F291">
        <v>5.0000000000000001E-301</v>
      </c>
      <c r="G291">
        <v>6.5410858951508999E-9</v>
      </c>
      <c r="H291">
        <v>5.0000000000000001E-301</v>
      </c>
      <c r="I291">
        <v>0</v>
      </c>
      <c r="J291">
        <v>-6631269.79</v>
      </c>
      <c r="K291">
        <v>0</v>
      </c>
      <c r="L291">
        <v>15</v>
      </c>
      <c r="M291" s="1" t="s">
        <v>28</v>
      </c>
      <c r="N291">
        <v>122057</v>
      </c>
      <c r="O291" s="1" t="s">
        <v>29</v>
      </c>
      <c r="P291" s="1" t="s">
        <v>30</v>
      </c>
      <c r="Q291" s="1" t="s">
        <v>31</v>
      </c>
      <c r="R291" s="1"/>
      <c r="S291" s="1"/>
      <c r="T291" s="1" t="s">
        <v>321</v>
      </c>
      <c r="U291" s="1" t="s">
        <v>1008</v>
      </c>
      <c r="V291">
        <v>0</v>
      </c>
      <c r="W291">
        <v>2274.04</v>
      </c>
      <c r="X291">
        <v>-2274.04</v>
      </c>
      <c r="Y291">
        <v>0</v>
      </c>
    </row>
    <row r="292" spans="1:25" x14ac:dyDescent="0.25">
      <c r="A292" s="1" t="s">
        <v>25</v>
      </c>
      <c r="B292" s="1" t="s">
        <v>26</v>
      </c>
      <c r="C292" s="1" t="s">
        <v>27</v>
      </c>
      <c r="D292">
        <v>5.0000000000000001E-301</v>
      </c>
      <c r="E292">
        <v>5.0000000000000001E-301</v>
      </c>
      <c r="F292">
        <v>5.0000000000000001E-301</v>
      </c>
      <c r="G292">
        <v>6.5410858951508999E-9</v>
      </c>
      <c r="H292">
        <v>5.0000000000000001E-301</v>
      </c>
      <c r="I292">
        <v>0</v>
      </c>
      <c r="J292">
        <v>-6631269.79</v>
      </c>
      <c r="K292">
        <v>0</v>
      </c>
      <c r="L292">
        <v>15</v>
      </c>
      <c r="M292" s="1" t="s">
        <v>28</v>
      </c>
      <c r="N292">
        <v>122057</v>
      </c>
      <c r="O292" s="1" t="s">
        <v>29</v>
      </c>
      <c r="P292" s="1" t="s">
        <v>30</v>
      </c>
      <c r="Q292" s="1" t="s">
        <v>31</v>
      </c>
      <c r="R292" s="1"/>
      <c r="S292" s="1"/>
      <c r="T292" s="1" t="s">
        <v>322</v>
      </c>
      <c r="U292" s="1" t="s">
        <v>1009</v>
      </c>
      <c r="V292">
        <v>0</v>
      </c>
      <c r="W292">
        <v>560.03</v>
      </c>
      <c r="X292">
        <v>-560.03</v>
      </c>
      <c r="Y292">
        <v>0</v>
      </c>
    </row>
    <row r="293" spans="1:25" x14ac:dyDescent="0.25">
      <c r="A293" s="1" t="s">
        <v>25</v>
      </c>
      <c r="B293" s="1" t="s">
        <v>26</v>
      </c>
      <c r="C293" s="1" t="s">
        <v>27</v>
      </c>
      <c r="D293">
        <v>5.0000000000000001E-301</v>
      </c>
      <c r="E293">
        <v>5.0000000000000001E-301</v>
      </c>
      <c r="F293">
        <v>5.0000000000000001E-301</v>
      </c>
      <c r="G293">
        <v>6.5410858951508999E-9</v>
      </c>
      <c r="H293">
        <v>5.0000000000000001E-301</v>
      </c>
      <c r="I293">
        <v>0</v>
      </c>
      <c r="J293">
        <v>-6631269.79</v>
      </c>
      <c r="K293">
        <v>0</v>
      </c>
      <c r="L293">
        <v>15</v>
      </c>
      <c r="M293" s="1" t="s">
        <v>28</v>
      </c>
      <c r="N293">
        <v>122057</v>
      </c>
      <c r="O293" s="1" t="s">
        <v>29</v>
      </c>
      <c r="P293" s="1" t="s">
        <v>30</v>
      </c>
      <c r="Q293" s="1" t="s">
        <v>31</v>
      </c>
      <c r="R293" s="1"/>
      <c r="S293" s="1"/>
      <c r="T293" s="1" t="s">
        <v>323</v>
      </c>
      <c r="U293" s="1" t="s">
        <v>1010</v>
      </c>
      <c r="V293">
        <v>0</v>
      </c>
      <c r="W293">
        <v>8630.14</v>
      </c>
      <c r="X293">
        <v>-8630.14</v>
      </c>
      <c r="Y293">
        <v>0</v>
      </c>
    </row>
    <row r="294" spans="1:25" x14ac:dyDescent="0.25">
      <c r="A294" s="1" t="s">
        <v>25</v>
      </c>
      <c r="B294" s="1" t="s">
        <v>26</v>
      </c>
      <c r="C294" s="1" t="s">
        <v>27</v>
      </c>
      <c r="D294">
        <v>5.0000000000000001E-301</v>
      </c>
      <c r="E294">
        <v>5.0000000000000001E-301</v>
      </c>
      <c r="F294">
        <v>5.0000000000000001E-301</v>
      </c>
      <c r="G294">
        <v>6.5410858951508999E-9</v>
      </c>
      <c r="H294">
        <v>5.0000000000000001E-301</v>
      </c>
      <c r="I294">
        <v>0</v>
      </c>
      <c r="J294">
        <v>-6631269.79</v>
      </c>
      <c r="K294">
        <v>0</v>
      </c>
      <c r="L294">
        <v>15</v>
      </c>
      <c r="M294" s="1" t="s">
        <v>28</v>
      </c>
      <c r="N294">
        <v>122057</v>
      </c>
      <c r="O294" s="1" t="s">
        <v>29</v>
      </c>
      <c r="P294" s="1" t="s">
        <v>30</v>
      </c>
      <c r="Q294" s="1" t="s">
        <v>31</v>
      </c>
      <c r="R294" s="1"/>
      <c r="S294" s="1"/>
      <c r="T294" s="1" t="s">
        <v>324</v>
      </c>
      <c r="U294" s="1" t="s">
        <v>1011</v>
      </c>
      <c r="V294">
        <v>0</v>
      </c>
      <c r="W294">
        <v>8930.82</v>
      </c>
      <c r="X294">
        <v>-8930.82</v>
      </c>
      <c r="Y294">
        <v>0</v>
      </c>
    </row>
    <row r="295" spans="1:25" x14ac:dyDescent="0.25">
      <c r="A295" s="1" t="s">
        <v>25</v>
      </c>
      <c r="B295" s="1" t="s">
        <v>26</v>
      </c>
      <c r="C295" s="1" t="s">
        <v>27</v>
      </c>
      <c r="D295">
        <v>5.0000000000000001E-301</v>
      </c>
      <c r="E295">
        <v>5.0000000000000001E-301</v>
      </c>
      <c r="F295">
        <v>5.0000000000000001E-301</v>
      </c>
      <c r="G295">
        <v>6.5410858951508999E-9</v>
      </c>
      <c r="H295">
        <v>5.0000000000000001E-301</v>
      </c>
      <c r="I295">
        <v>0</v>
      </c>
      <c r="J295">
        <v>-6631269.79</v>
      </c>
      <c r="K295">
        <v>0</v>
      </c>
      <c r="L295">
        <v>15</v>
      </c>
      <c r="M295" s="1" t="s">
        <v>28</v>
      </c>
      <c r="N295">
        <v>122057</v>
      </c>
      <c r="O295" s="1" t="s">
        <v>29</v>
      </c>
      <c r="P295" s="1" t="s">
        <v>30</v>
      </c>
      <c r="Q295" s="1" t="s">
        <v>31</v>
      </c>
      <c r="R295" s="1"/>
      <c r="S295" s="1"/>
      <c r="T295" s="1" t="s">
        <v>325</v>
      </c>
      <c r="U295" s="1" t="s">
        <v>1012</v>
      </c>
      <c r="V295">
        <v>0</v>
      </c>
      <c r="W295">
        <v>23373.63</v>
      </c>
      <c r="X295">
        <v>-23373.63</v>
      </c>
      <c r="Y295">
        <v>0</v>
      </c>
    </row>
    <row r="296" spans="1:25" x14ac:dyDescent="0.25">
      <c r="A296" s="1" t="s">
        <v>25</v>
      </c>
      <c r="B296" s="1" t="s">
        <v>26</v>
      </c>
      <c r="C296" s="1" t="s">
        <v>27</v>
      </c>
      <c r="D296">
        <v>5.0000000000000001E-301</v>
      </c>
      <c r="E296">
        <v>5.0000000000000001E-301</v>
      </c>
      <c r="F296">
        <v>5.0000000000000001E-301</v>
      </c>
      <c r="G296">
        <v>6.5410858951508999E-9</v>
      </c>
      <c r="H296">
        <v>5.0000000000000001E-301</v>
      </c>
      <c r="I296">
        <v>0</v>
      </c>
      <c r="J296">
        <v>-6631269.79</v>
      </c>
      <c r="K296">
        <v>0</v>
      </c>
      <c r="L296">
        <v>15</v>
      </c>
      <c r="M296" s="1" t="s">
        <v>28</v>
      </c>
      <c r="N296">
        <v>122057</v>
      </c>
      <c r="O296" s="1" t="s">
        <v>29</v>
      </c>
      <c r="P296" s="1" t="s">
        <v>30</v>
      </c>
      <c r="Q296" s="1" t="s">
        <v>31</v>
      </c>
      <c r="R296" s="1"/>
      <c r="S296" s="1"/>
      <c r="T296" s="1" t="s">
        <v>326</v>
      </c>
      <c r="U296" s="1" t="s">
        <v>1013</v>
      </c>
      <c r="V296">
        <v>0</v>
      </c>
      <c r="W296">
        <v>30929.61</v>
      </c>
      <c r="X296">
        <v>-30929.61</v>
      </c>
      <c r="Y296">
        <v>0</v>
      </c>
    </row>
    <row r="297" spans="1:25" x14ac:dyDescent="0.25">
      <c r="A297" s="1" t="s">
        <v>25</v>
      </c>
      <c r="B297" s="1" t="s">
        <v>26</v>
      </c>
      <c r="C297" s="1" t="s">
        <v>27</v>
      </c>
      <c r="D297">
        <v>5.0000000000000001E-301</v>
      </c>
      <c r="E297">
        <v>5.0000000000000001E-301</v>
      </c>
      <c r="F297">
        <v>5.0000000000000001E-301</v>
      </c>
      <c r="G297">
        <v>6.5410858951508999E-9</v>
      </c>
      <c r="H297">
        <v>5.0000000000000001E-301</v>
      </c>
      <c r="I297">
        <v>0</v>
      </c>
      <c r="J297">
        <v>-6631269.79</v>
      </c>
      <c r="K297">
        <v>0</v>
      </c>
      <c r="L297">
        <v>15</v>
      </c>
      <c r="M297" s="1" t="s">
        <v>28</v>
      </c>
      <c r="N297">
        <v>122057</v>
      </c>
      <c r="O297" s="1" t="s">
        <v>29</v>
      </c>
      <c r="P297" s="1" t="s">
        <v>30</v>
      </c>
      <c r="Q297" s="1" t="s">
        <v>31</v>
      </c>
      <c r="R297" s="1"/>
      <c r="S297" s="1"/>
      <c r="T297" s="1" t="s">
        <v>327</v>
      </c>
      <c r="U297" s="1" t="s">
        <v>1014</v>
      </c>
      <c r="V297">
        <v>0</v>
      </c>
      <c r="W297">
        <v>16055.28</v>
      </c>
      <c r="X297">
        <v>-16055.28</v>
      </c>
      <c r="Y297">
        <v>0</v>
      </c>
    </row>
    <row r="298" spans="1:25" x14ac:dyDescent="0.25">
      <c r="A298" s="1" t="s">
        <v>25</v>
      </c>
      <c r="B298" s="1" t="s">
        <v>26</v>
      </c>
      <c r="C298" s="1" t="s">
        <v>27</v>
      </c>
      <c r="D298">
        <v>5.0000000000000001E-301</v>
      </c>
      <c r="E298">
        <v>5.0000000000000001E-301</v>
      </c>
      <c r="F298">
        <v>5.0000000000000001E-301</v>
      </c>
      <c r="G298">
        <v>6.5410858951508999E-9</v>
      </c>
      <c r="H298">
        <v>5.0000000000000001E-301</v>
      </c>
      <c r="I298">
        <v>0</v>
      </c>
      <c r="J298">
        <v>-6631269.79</v>
      </c>
      <c r="K298">
        <v>0</v>
      </c>
      <c r="L298">
        <v>15</v>
      </c>
      <c r="M298" s="1" t="s">
        <v>28</v>
      </c>
      <c r="N298">
        <v>122057</v>
      </c>
      <c r="O298" s="1" t="s">
        <v>29</v>
      </c>
      <c r="P298" s="1" t="s">
        <v>30</v>
      </c>
      <c r="Q298" s="1" t="s">
        <v>31</v>
      </c>
      <c r="R298" s="1"/>
      <c r="S298" s="1"/>
      <c r="T298" s="1" t="s">
        <v>328</v>
      </c>
      <c r="U298" s="1" t="s">
        <v>1015</v>
      </c>
      <c r="V298">
        <v>0</v>
      </c>
      <c r="W298">
        <v>17145.75</v>
      </c>
      <c r="X298">
        <v>-17145.75</v>
      </c>
      <c r="Y298">
        <v>0</v>
      </c>
    </row>
    <row r="299" spans="1:25" x14ac:dyDescent="0.25">
      <c r="A299" s="1" t="s">
        <v>25</v>
      </c>
      <c r="B299" s="1" t="s">
        <v>26</v>
      </c>
      <c r="C299" s="1" t="s">
        <v>27</v>
      </c>
      <c r="D299">
        <v>5.0000000000000001E-301</v>
      </c>
      <c r="E299">
        <v>5.0000000000000001E-301</v>
      </c>
      <c r="F299">
        <v>5.0000000000000001E-301</v>
      </c>
      <c r="G299">
        <v>6.5410858951508999E-9</v>
      </c>
      <c r="H299">
        <v>5.0000000000000001E-301</v>
      </c>
      <c r="I299">
        <v>0</v>
      </c>
      <c r="J299">
        <v>-6631269.79</v>
      </c>
      <c r="K299">
        <v>0</v>
      </c>
      <c r="L299">
        <v>15</v>
      </c>
      <c r="M299" s="1" t="s">
        <v>28</v>
      </c>
      <c r="N299">
        <v>122057</v>
      </c>
      <c r="O299" s="1" t="s">
        <v>29</v>
      </c>
      <c r="P299" s="1" t="s">
        <v>30</v>
      </c>
      <c r="Q299" s="1" t="s">
        <v>31</v>
      </c>
      <c r="R299" s="1"/>
      <c r="S299" s="1"/>
      <c r="T299" s="1" t="s">
        <v>329</v>
      </c>
      <c r="U299" s="1" t="s">
        <v>1016</v>
      </c>
      <c r="V299">
        <v>0</v>
      </c>
      <c r="W299">
        <v>3432.18</v>
      </c>
      <c r="X299">
        <v>-3432.18</v>
      </c>
      <c r="Y299">
        <v>0</v>
      </c>
    </row>
    <row r="300" spans="1:25" x14ac:dyDescent="0.25">
      <c r="A300" s="1" t="s">
        <v>25</v>
      </c>
      <c r="B300" s="1" t="s">
        <v>26</v>
      </c>
      <c r="C300" s="1" t="s">
        <v>27</v>
      </c>
      <c r="D300">
        <v>5.0000000000000001E-301</v>
      </c>
      <c r="E300">
        <v>5.0000000000000001E-301</v>
      </c>
      <c r="F300">
        <v>5.0000000000000001E-301</v>
      </c>
      <c r="G300">
        <v>6.5410858951508999E-9</v>
      </c>
      <c r="H300">
        <v>5.0000000000000001E-301</v>
      </c>
      <c r="I300">
        <v>0</v>
      </c>
      <c r="J300">
        <v>-6631269.79</v>
      </c>
      <c r="K300">
        <v>0</v>
      </c>
      <c r="L300">
        <v>15</v>
      </c>
      <c r="M300" s="1" t="s">
        <v>28</v>
      </c>
      <c r="N300">
        <v>122057</v>
      </c>
      <c r="O300" s="1" t="s">
        <v>29</v>
      </c>
      <c r="P300" s="1" t="s">
        <v>30</v>
      </c>
      <c r="Q300" s="1" t="s">
        <v>31</v>
      </c>
      <c r="R300" s="1"/>
      <c r="S300" s="1"/>
      <c r="T300" s="1" t="s">
        <v>330</v>
      </c>
      <c r="U300" s="1" t="s">
        <v>1014</v>
      </c>
      <c r="V300">
        <v>0</v>
      </c>
      <c r="W300">
        <v>8982.6</v>
      </c>
      <c r="X300">
        <v>-8982.6</v>
      </c>
      <c r="Y300">
        <v>0</v>
      </c>
    </row>
    <row r="301" spans="1:25" x14ac:dyDescent="0.25">
      <c r="A301" s="1" t="s">
        <v>25</v>
      </c>
      <c r="B301" s="1" t="s">
        <v>26</v>
      </c>
      <c r="C301" s="1" t="s">
        <v>27</v>
      </c>
      <c r="D301">
        <v>5.0000000000000001E-301</v>
      </c>
      <c r="E301">
        <v>5.0000000000000001E-301</v>
      </c>
      <c r="F301">
        <v>5.0000000000000001E-301</v>
      </c>
      <c r="G301">
        <v>6.5410858951508999E-9</v>
      </c>
      <c r="H301">
        <v>5.0000000000000001E-301</v>
      </c>
      <c r="I301">
        <v>0</v>
      </c>
      <c r="J301">
        <v>-6631269.79</v>
      </c>
      <c r="K301">
        <v>0</v>
      </c>
      <c r="L301">
        <v>15</v>
      </c>
      <c r="M301" s="1" t="s">
        <v>28</v>
      </c>
      <c r="N301">
        <v>122057</v>
      </c>
      <c r="O301" s="1" t="s">
        <v>29</v>
      </c>
      <c r="P301" s="1" t="s">
        <v>30</v>
      </c>
      <c r="Q301" s="1" t="s">
        <v>31</v>
      </c>
      <c r="R301" s="1"/>
      <c r="S301" s="1"/>
      <c r="T301" s="1" t="s">
        <v>331</v>
      </c>
      <c r="U301" s="1" t="s">
        <v>1017</v>
      </c>
      <c r="V301">
        <v>0</v>
      </c>
      <c r="W301">
        <v>6834.77</v>
      </c>
      <c r="X301">
        <v>-6834.77</v>
      </c>
      <c r="Y301">
        <v>0</v>
      </c>
    </row>
    <row r="302" spans="1:25" x14ac:dyDescent="0.25">
      <c r="A302" s="1" t="s">
        <v>25</v>
      </c>
      <c r="B302" s="1" t="s">
        <v>26</v>
      </c>
      <c r="C302" s="1" t="s">
        <v>27</v>
      </c>
      <c r="D302">
        <v>5.0000000000000001E-301</v>
      </c>
      <c r="E302">
        <v>5.0000000000000001E-301</v>
      </c>
      <c r="F302">
        <v>5.0000000000000001E-301</v>
      </c>
      <c r="G302">
        <v>6.5410858951508999E-9</v>
      </c>
      <c r="H302">
        <v>5.0000000000000001E-301</v>
      </c>
      <c r="I302">
        <v>0</v>
      </c>
      <c r="J302">
        <v>-6631269.79</v>
      </c>
      <c r="K302">
        <v>0</v>
      </c>
      <c r="L302">
        <v>15</v>
      </c>
      <c r="M302" s="1" t="s">
        <v>28</v>
      </c>
      <c r="N302">
        <v>122057</v>
      </c>
      <c r="O302" s="1" t="s">
        <v>29</v>
      </c>
      <c r="P302" s="1" t="s">
        <v>30</v>
      </c>
      <c r="Q302" s="1" t="s">
        <v>31</v>
      </c>
      <c r="R302" s="1"/>
      <c r="S302" s="1"/>
      <c r="T302" s="1" t="s">
        <v>332</v>
      </c>
      <c r="U302" s="1" t="s">
        <v>1018</v>
      </c>
      <c r="V302">
        <v>0</v>
      </c>
      <c r="W302">
        <v>828.12</v>
      </c>
      <c r="X302">
        <v>-828.12</v>
      </c>
      <c r="Y302">
        <v>0</v>
      </c>
    </row>
    <row r="303" spans="1:25" x14ac:dyDescent="0.25">
      <c r="A303" s="1" t="s">
        <v>25</v>
      </c>
      <c r="B303" s="1" t="s">
        <v>26</v>
      </c>
      <c r="C303" s="1" t="s">
        <v>27</v>
      </c>
      <c r="D303">
        <v>5.0000000000000001E-301</v>
      </c>
      <c r="E303">
        <v>5.0000000000000001E-301</v>
      </c>
      <c r="F303">
        <v>5.0000000000000001E-301</v>
      </c>
      <c r="G303">
        <v>6.5410858951508999E-9</v>
      </c>
      <c r="H303">
        <v>5.0000000000000001E-301</v>
      </c>
      <c r="I303">
        <v>0</v>
      </c>
      <c r="J303">
        <v>-6631269.79</v>
      </c>
      <c r="K303">
        <v>0</v>
      </c>
      <c r="L303">
        <v>15</v>
      </c>
      <c r="M303" s="1" t="s">
        <v>28</v>
      </c>
      <c r="N303">
        <v>122057</v>
      </c>
      <c r="O303" s="1" t="s">
        <v>29</v>
      </c>
      <c r="P303" s="1" t="s">
        <v>30</v>
      </c>
      <c r="Q303" s="1" t="s">
        <v>31</v>
      </c>
      <c r="R303" s="1"/>
      <c r="S303" s="1"/>
      <c r="T303" s="1" t="s">
        <v>333</v>
      </c>
      <c r="U303" s="1" t="s">
        <v>1019</v>
      </c>
      <c r="V303">
        <v>0</v>
      </c>
      <c r="W303">
        <v>1612.73</v>
      </c>
      <c r="X303">
        <v>-1612.73</v>
      </c>
      <c r="Y303">
        <v>0</v>
      </c>
    </row>
    <row r="304" spans="1:25" x14ac:dyDescent="0.25">
      <c r="A304" s="1" t="s">
        <v>25</v>
      </c>
      <c r="B304" s="1" t="s">
        <v>26</v>
      </c>
      <c r="C304" s="1" t="s">
        <v>27</v>
      </c>
      <c r="D304">
        <v>5.0000000000000001E-301</v>
      </c>
      <c r="E304">
        <v>5.0000000000000001E-301</v>
      </c>
      <c r="F304">
        <v>5.0000000000000001E-301</v>
      </c>
      <c r="G304">
        <v>6.5410858951508999E-9</v>
      </c>
      <c r="H304">
        <v>5.0000000000000001E-301</v>
      </c>
      <c r="I304">
        <v>0</v>
      </c>
      <c r="J304">
        <v>-6631269.79</v>
      </c>
      <c r="K304">
        <v>0</v>
      </c>
      <c r="L304">
        <v>15</v>
      </c>
      <c r="M304" s="1" t="s">
        <v>28</v>
      </c>
      <c r="N304">
        <v>122057</v>
      </c>
      <c r="O304" s="1" t="s">
        <v>29</v>
      </c>
      <c r="P304" s="1" t="s">
        <v>30</v>
      </c>
      <c r="Q304" s="1" t="s">
        <v>31</v>
      </c>
      <c r="R304" s="1"/>
      <c r="S304" s="1"/>
      <c r="T304" s="1" t="s">
        <v>334</v>
      </c>
      <c r="U304" s="1" t="s">
        <v>1020</v>
      </c>
      <c r="V304">
        <v>0</v>
      </c>
      <c r="W304">
        <v>6520.95</v>
      </c>
      <c r="X304">
        <v>-6520.95</v>
      </c>
      <c r="Y304">
        <v>0</v>
      </c>
    </row>
    <row r="305" spans="1:25" x14ac:dyDescent="0.25">
      <c r="A305" s="1" t="s">
        <v>25</v>
      </c>
      <c r="B305" s="1" t="s">
        <v>26</v>
      </c>
      <c r="C305" s="1" t="s">
        <v>27</v>
      </c>
      <c r="D305">
        <v>5.0000000000000001E-301</v>
      </c>
      <c r="E305">
        <v>5.0000000000000001E-301</v>
      </c>
      <c r="F305">
        <v>5.0000000000000001E-301</v>
      </c>
      <c r="G305">
        <v>6.5410858951508999E-9</v>
      </c>
      <c r="H305">
        <v>5.0000000000000001E-301</v>
      </c>
      <c r="I305">
        <v>0</v>
      </c>
      <c r="J305">
        <v>-6631269.79</v>
      </c>
      <c r="K305">
        <v>0</v>
      </c>
      <c r="L305">
        <v>15</v>
      </c>
      <c r="M305" s="1" t="s">
        <v>28</v>
      </c>
      <c r="N305">
        <v>122057</v>
      </c>
      <c r="O305" s="1" t="s">
        <v>29</v>
      </c>
      <c r="P305" s="1" t="s">
        <v>30</v>
      </c>
      <c r="Q305" s="1" t="s">
        <v>31</v>
      </c>
      <c r="R305" s="1"/>
      <c r="S305" s="1"/>
      <c r="T305" s="1" t="s">
        <v>335</v>
      </c>
      <c r="U305" s="1" t="s">
        <v>1021</v>
      </c>
      <c r="V305">
        <v>0</v>
      </c>
      <c r="W305">
        <v>2117.75</v>
      </c>
      <c r="X305">
        <v>-2117.75</v>
      </c>
      <c r="Y305">
        <v>0</v>
      </c>
    </row>
    <row r="306" spans="1:25" x14ac:dyDescent="0.25">
      <c r="A306" s="1" t="s">
        <v>25</v>
      </c>
      <c r="B306" s="1" t="s">
        <v>26</v>
      </c>
      <c r="C306" s="1" t="s">
        <v>27</v>
      </c>
      <c r="D306">
        <v>5.0000000000000001E-301</v>
      </c>
      <c r="E306">
        <v>5.0000000000000001E-301</v>
      </c>
      <c r="F306">
        <v>5.0000000000000001E-301</v>
      </c>
      <c r="G306">
        <v>6.5410858951508999E-9</v>
      </c>
      <c r="H306">
        <v>5.0000000000000001E-301</v>
      </c>
      <c r="I306">
        <v>0</v>
      </c>
      <c r="J306">
        <v>-6631269.79</v>
      </c>
      <c r="K306">
        <v>0</v>
      </c>
      <c r="L306">
        <v>15</v>
      </c>
      <c r="M306" s="1" t="s">
        <v>28</v>
      </c>
      <c r="N306">
        <v>122057</v>
      </c>
      <c r="O306" s="1" t="s">
        <v>29</v>
      </c>
      <c r="P306" s="1" t="s">
        <v>30</v>
      </c>
      <c r="Q306" s="1" t="s">
        <v>31</v>
      </c>
      <c r="R306" s="1"/>
      <c r="S306" s="1"/>
      <c r="T306" s="1" t="s">
        <v>336</v>
      </c>
      <c r="U306" s="1" t="s">
        <v>1022</v>
      </c>
      <c r="V306">
        <v>0</v>
      </c>
      <c r="W306">
        <v>894.74</v>
      </c>
      <c r="X306">
        <v>-894.74</v>
      </c>
      <c r="Y306">
        <v>0</v>
      </c>
    </row>
    <row r="307" spans="1:25" x14ac:dyDescent="0.25">
      <c r="A307" s="1" t="s">
        <v>25</v>
      </c>
      <c r="B307" s="1" t="s">
        <v>26</v>
      </c>
      <c r="C307" s="1" t="s">
        <v>27</v>
      </c>
      <c r="D307">
        <v>5.0000000000000001E-301</v>
      </c>
      <c r="E307">
        <v>5.0000000000000001E-301</v>
      </c>
      <c r="F307">
        <v>5.0000000000000001E-301</v>
      </c>
      <c r="G307">
        <v>6.5410858951508999E-9</v>
      </c>
      <c r="H307">
        <v>5.0000000000000001E-301</v>
      </c>
      <c r="I307">
        <v>0</v>
      </c>
      <c r="J307">
        <v>-6631269.79</v>
      </c>
      <c r="K307">
        <v>0</v>
      </c>
      <c r="L307">
        <v>15</v>
      </c>
      <c r="M307" s="1" t="s">
        <v>28</v>
      </c>
      <c r="N307">
        <v>122057</v>
      </c>
      <c r="O307" s="1" t="s">
        <v>29</v>
      </c>
      <c r="P307" s="1" t="s">
        <v>30</v>
      </c>
      <c r="Q307" s="1" t="s">
        <v>31</v>
      </c>
      <c r="R307" s="1"/>
      <c r="S307" s="1"/>
      <c r="T307" s="1" t="s">
        <v>337</v>
      </c>
      <c r="U307" s="1" t="s">
        <v>1023</v>
      </c>
      <c r="V307">
        <v>0</v>
      </c>
      <c r="W307">
        <v>606.05999999999995</v>
      </c>
      <c r="X307">
        <v>-606.05999999999995</v>
      </c>
      <c r="Y307">
        <v>0</v>
      </c>
    </row>
    <row r="308" spans="1:25" x14ac:dyDescent="0.25">
      <c r="A308" s="1" t="s">
        <v>25</v>
      </c>
      <c r="B308" s="1" t="s">
        <v>26</v>
      </c>
      <c r="C308" s="1" t="s">
        <v>27</v>
      </c>
      <c r="D308">
        <v>5.0000000000000001E-301</v>
      </c>
      <c r="E308">
        <v>5.0000000000000001E-301</v>
      </c>
      <c r="F308">
        <v>5.0000000000000001E-301</v>
      </c>
      <c r="G308">
        <v>6.5410858951508999E-9</v>
      </c>
      <c r="H308">
        <v>5.0000000000000001E-301</v>
      </c>
      <c r="I308">
        <v>0</v>
      </c>
      <c r="J308">
        <v>-6631269.79</v>
      </c>
      <c r="K308">
        <v>0</v>
      </c>
      <c r="L308">
        <v>15</v>
      </c>
      <c r="M308" s="1" t="s">
        <v>28</v>
      </c>
      <c r="N308">
        <v>122057</v>
      </c>
      <c r="O308" s="1" t="s">
        <v>29</v>
      </c>
      <c r="P308" s="1" t="s">
        <v>30</v>
      </c>
      <c r="Q308" s="1" t="s">
        <v>31</v>
      </c>
      <c r="R308" s="1"/>
      <c r="S308" s="1"/>
      <c r="T308" s="1" t="s">
        <v>338</v>
      </c>
      <c r="U308" s="1" t="s">
        <v>1024</v>
      </c>
      <c r="V308">
        <v>0</v>
      </c>
      <c r="W308">
        <v>1185.01</v>
      </c>
      <c r="X308">
        <v>-1185.01</v>
      </c>
      <c r="Y308">
        <v>0</v>
      </c>
    </row>
    <row r="309" spans="1:25" x14ac:dyDescent="0.25">
      <c r="A309" s="1" t="s">
        <v>25</v>
      </c>
      <c r="B309" s="1" t="s">
        <v>26</v>
      </c>
      <c r="C309" s="1" t="s">
        <v>27</v>
      </c>
      <c r="D309">
        <v>5.0000000000000001E-301</v>
      </c>
      <c r="E309">
        <v>5.0000000000000001E-301</v>
      </c>
      <c r="F309">
        <v>5.0000000000000001E-301</v>
      </c>
      <c r="G309">
        <v>6.5410858951508999E-9</v>
      </c>
      <c r="H309">
        <v>5.0000000000000001E-301</v>
      </c>
      <c r="I309">
        <v>0</v>
      </c>
      <c r="J309">
        <v>-6631269.79</v>
      </c>
      <c r="K309">
        <v>0</v>
      </c>
      <c r="L309">
        <v>15</v>
      </c>
      <c r="M309" s="1" t="s">
        <v>28</v>
      </c>
      <c r="N309">
        <v>122057</v>
      </c>
      <c r="O309" s="1" t="s">
        <v>29</v>
      </c>
      <c r="P309" s="1" t="s">
        <v>30</v>
      </c>
      <c r="Q309" s="1" t="s">
        <v>31</v>
      </c>
      <c r="R309" s="1"/>
      <c r="S309" s="1"/>
      <c r="T309" s="1" t="s">
        <v>339</v>
      </c>
      <c r="U309" s="1" t="s">
        <v>1025</v>
      </c>
      <c r="V309">
        <v>0</v>
      </c>
      <c r="W309">
        <v>3054.44</v>
      </c>
      <c r="X309">
        <v>-3054.44</v>
      </c>
      <c r="Y309">
        <v>0</v>
      </c>
    </row>
    <row r="310" spans="1:25" x14ac:dyDescent="0.25">
      <c r="A310" s="1" t="s">
        <v>25</v>
      </c>
      <c r="B310" s="1" t="s">
        <v>26</v>
      </c>
      <c r="C310" s="1" t="s">
        <v>27</v>
      </c>
      <c r="D310">
        <v>5.0000000000000001E-301</v>
      </c>
      <c r="E310">
        <v>5.0000000000000001E-301</v>
      </c>
      <c r="F310">
        <v>5.0000000000000001E-301</v>
      </c>
      <c r="G310">
        <v>6.5410858951508999E-9</v>
      </c>
      <c r="H310">
        <v>5.0000000000000001E-301</v>
      </c>
      <c r="I310">
        <v>0</v>
      </c>
      <c r="J310">
        <v>-6631269.79</v>
      </c>
      <c r="K310">
        <v>0</v>
      </c>
      <c r="L310">
        <v>15</v>
      </c>
      <c r="M310" s="1" t="s">
        <v>28</v>
      </c>
      <c r="N310">
        <v>122057</v>
      </c>
      <c r="O310" s="1" t="s">
        <v>29</v>
      </c>
      <c r="P310" s="1" t="s">
        <v>30</v>
      </c>
      <c r="Q310" s="1" t="s">
        <v>31</v>
      </c>
      <c r="R310" s="1"/>
      <c r="S310" s="1"/>
      <c r="T310" s="1" t="s">
        <v>340</v>
      </c>
      <c r="U310" s="1" t="s">
        <v>1026</v>
      </c>
      <c r="V310">
        <v>0</v>
      </c>
      <c r="W310">
        <v>1422.91</v>
      </c>
      <c r="X310">
        <v>-1422.91</v>
      </c>
      <c r="Y310">
        <v>0</v>
      </c>
    </row>
    <row r="311" spans="1:25" x14ac:dyDescent="0.25">
      <c r="A311" s="1" t="s">
        <v>25</v>
      </c>
      <c r="B311" s="1" t="s">
        <v>26</v>
      </c>
      <c r="C311" s="1" t="s">
        <v>27</v>
      </c>
      <c r="D311">
        <v>5.0000000000000001E-301</v>
      </c>
      <c r="E311">
        <v>5.0000000000000001E-301</v>
      </c>
      <c r="F311">
        <v>5.0000000000000001E-301</v>
      </c>
      <c r="G311">
        <v>6.5410858951508999E-9</v>
      </c>
      <c r="H311">
        <v>5.0000000000000001E-301</v>
      </c>
      <c r="I311">
        <v>0</v>
      </c>
      <c r="J311">
        <v>-6631269.79</v>
      </c>
      <c r="K311">
        <v>0</v>
      </c>
      <c r="L311">
        <v>15</v>
      </c>
      <c r="M311" s="1" t="s">
        <v>28</v>
      </c>
      <c r="N311">
        <v>122057</v>
      </c>
      <c r="O311" s="1" t="s">
        <v>29</v>
      </c>
      <c r="P311" s="1" t="s">
        <v>30</v>
      </c>
      <c r="Q311" s="1" t="s">
        <v>31</v>
      </c>
      <c r="R311" s="1"/>
      <c r="S311" s="1"/>
      <c r="T311" s="1" t="s">
        <v>341</v>
      </c>
      <c r="U311" s="1" t="s">
        <v>1027</v>
      </c>
      <c r="V311">
        <v>0</v>
      </c>
      <c r="W311">
        <v>161.51</v>
      </c>
      <c r="X311">
        <v>-161.51</v>
      </c>
      <c r="Y311">
        <v>0</v>
      </c>
    </row>
    <row r="312" spans="1:25" x14ac:dyDescent="0.25">
      <c r="A312" s="1" t="s">
        <v>25</v>
      </c>
      <c r="B312" s="1" t="s">
        <v>26</v>
      </c>
      <c r="C312" s="1" t="s">
        <v>27</v>
      </c>
      <c r="D312">
        <v>5.0000000000000001E-301</v>
      </c>
      <c r="E312">
        <v>5.0000000000000001E-301</v>
      </c>
      <c r="F312">
        <v>5.0000000000000001E-301</v>
      </c>
      <c r="G312">
        <v>6.5410858951508999E-9</v>
      </c>
      <c r="H312">
        <v>5.0000000000000001E-301</v>
      </c>
      <c r="I312">
        <v>0</v>
      </c>
      <c r="J312">
        <v>-6631269.79</v>
      </c>
      <c r="K312">
        <v>0</v>
      </c>
      <c r="L312">
        <v>15</v>
      </c>
      <c r="M312" s="1" t="s">
        <v>28</v>
      </c>
      <c r="N312">
        <v>122057</v>
      </c>
      <c r="O312" s="1" t="s">
        <v>29</v>
      </c>
      <c r="P312" s="1" t="s">
        <v>30</v>
      </c>
      <c r="Q312" s="1" t="s">
        <v>31</v>
      </c>
      <c r="R312" s="1"/>
      <c r="S312" s="1"/>
      <c r="T312" s="1" t="s">
        <v>342</v>
      </c>
      <c r="U312" s="1" t="s">
        <v>1028</v>
      </c>
      <c r="V312">
        <v>0</v>
      </c>
      <c r="W312">
        <v>298.76</v>
      </c>
      <c r="X312">
        <v>-298.76</v>
      </c>
      <c r="Y312">
        <v>0</v>
      </c>
    </row>
    <row r="313" spans="1:25" x14ac:dyDescent="0.25">
      <c r="A313" s="1" t="s">
        <v>25</v>
      </c>
      <c r="B313" s="1" t="s">
        <v>26</v>
      </c>
      <c r="C313" s="1" t="s">
        <v>27</v>
      </c>
      <c r="D313">
        <v>5.0000000000000001E-301</v>
      </c>
      <c r="E313">
        <v>5.0000000000000001E-301</v>
      </c>
      <c r="F313">
        <v>5.0000000000000001E-301</v>
      </c>
      <c r="G313">
        <v>6.5410858951508999E-9</v>
      </c>
      <c r="H313">
        <v>5.0000000000000001E-301</v>
      </c>
      <c r="I313">
        <v>0</v>
      </c>
      <c r="J313">
        <v>-6631269.79</v>
      </c>
      <c r="K313">
        <v>0</v>
      </c>
      <c r="L313">
        <v>15</v>
      </c>
      <c r="M313" s="1" t="s">
        <v>28</v>
      </c>
      <c r="N313">
        <v>122057</v>
      </c>
      <c r="O313" s="1" t="s">
        <v>29</v>
      </c>
      <c r="P313" s="1" t="s">
        <v>30</v>
      </c>
      <c r="Q313" s="1" t="s">
        <v>31</v>
      </c>
      <c r="R313" s="1"/>
      <c r="S313" s="1"/>
      <c r="T313" s="1" t="s">
        <v>343</v>
      </c>
      <c r="U313" s="1" t="s">
        <v>1029</v>
      </c>
      <c r="V313">
        <v>0</v>
      </c>
      <c r="W313">
        <v>304.98</v>
      </c>
      <c r="X313">
        <v>-304.98</v>
      </c>
      <c r="Y313">
        <v>0</v>
      </c>
    </row>
    <row r="314" spans="1:25" x14ac:dyDescent="0.25">
      <c r="A314" s="1" t="s">
        <v>25</v>
      </c>
      <c r="B314" s="1" t="s">
        <v>26</v>
      </c>
      <c r="C314" s="1" t="s">
        <v>27</v>
      </c>
      <c r="D314">
        <v>5.0000000000000001E-301</v>
      </c>
      <c r="E314">
        <v>5.0000000000000001E-301</v>
      </c>
      <c r="F314">
        <v>5.0000000000000001E-301</v>
      </c>
      <c r="G314">
        <v>6.5410858951508999E-9</v>
      </c>
      <c r="H314">
        <v>5.0000000000000001E-301</v>
      </c>
      <c r="I314">
        <v>0</v>
      </c>
      <c r="J314">
        <v>-6631269.79</v>
      </c>
      <c r="K314">
        <v>0</v>
      </c>
      <c r="L314">
        <v>15</v>
      </c>
      <c r="M314" s="1" t="s">
        <v>28</v>
      </c>
      <c r="N314">
        <v>122057</v>
      </c>
      <c r="O314" s="1" t="s">
        <v>29</v>
      </c>
      <c r="P314" s="1" t="s">
        <v>30</v>
      </c>
      <c r="Q314" s="1" t="s">
        <v>31</v>
      </c>
      <c r="R314" s="1"/>
      <c r="S314" s="1"/>
      <c r="T314" s="1" t="s">
        <v>344</v>
      </c>
      <c r="U314" s="1" t="s">
        <v>1030</v>
      </c>
      <c r="V314">
        <v>0</v>
      </c>
      <c r="W314">
        <v>2763.99</v>
      </c>
      <c r="X314">
        <v>-2763.99</v>
      </c>
      <c r="Y314">
        <v>0</v>
      </c>
    </row>
    <row r="315" spans="1:25" x14ac:dyDescent="0.25">
      <c r="A315" s="1" t="s">
        <v>25</v>
      </c>
      <c r="B315" s="1" t="s">
        <v>26</v>
      </c>
      <c r="C315" s="1" t="s">
        <v>27</v>
      </c>
      <c r="D315">
        <v>5.0000000000000001E-301</v>
      </c>
      <c r="E315">
        <v>5.0000000000000001E-301</v>
      </c>
      <c r="F315">
        <v>5.0000000000000001E-301</v>
      </c>
      <c r="G315">
        <v>6.5410858951508999E-9</v>
      </c>
      <c r="H315">
        <v>5.0000000000000001E-301</v>
      </c>
      <c r="I315">
        <v>0</v>
      </c>
      <c r="J315">
        <v>-6631269.79</v>
      </c>
      <c r="K315">
        <v>0</v>
      </c>
      <c r="L315">
        <v>15</v>
      </c>
      <c r="M315" s="1" t="s">
        <v>28</v>
      </c>
      <c r="N315">
        <v>122057</v>
      </c>
      <c r="O315" s="1" t="s">
        <v>29</v>
      </c>
      <c r="P315" s="1" t="s">
        <v>30</v>
      </c>
      <c r="Q315" s="1" t="s">
        <v>31</v>
      </c>
      <c r="R315" s="1"/>
      <c r="S315" s="1"/>
      <c r="T315" s="1" t="s">
        <v>345</v>
      </c>
      <c r="U315" s="1" t="s">
        <v>1031</v>
      </c>
      <c r="V315">
        <v>0</v>
      </c>
      <c r="W315">
        <v>4117.0600000000004</v>
      </c>
      <c r="X315">
        <v>-4117.0600000000004</v>
      </c>
      <c r="Y315">
        <v>0</v>
      </c>
    </row>
    <row r="316" spans="1:25" x14ac:dyDescent="0.25">
      <c r="A316" s="1" t="s">
        <v>25</v>
      </c>
      <c r="B316" s="1" t="s">
        <v>26</v>
      </c>
      <c r="C316" s="1" t="s">
        <v>27</v>
      </c>
      <c r="D316">
        <v>5.0000000000000001E-301</v>
      </c>
      <c r="E316">
        <v>5.0000000000000001E-301</v>
      </c>
      <c r="F316">
        <v>5.0000000000000001E-301</v>
      </c>
      <c r="G316">
        <v>6.5410858951508999E-9</v>
      </c>
      <c r="H316">
        <v>5.0000000000000001E-301</v>
      </c>
      <c r="I316">
        <v>0</v>
      </c>
      <c r="J316">
        <v>-6631269.79</v>
      </c>
      <c r="K316">
        <v>0</v>
      </c>
      <c r="L316">
        <v>15</v>
      </c>
      <c r="M316" s="1" t="s">
        <v>28</v>
      </c>
      <c r="N316">
        <v>122057</v>
      </c>
      <c r="O316" s="1" t="s">
        <v>29</v>
      </c>
      <c r="P316" s="1" t="s">
        <v>30</v>
      </c>
      <c r="Q316" s="1" t="s">
        <v>31</v>
      </c>
      <c r="R316" s="1"/>
      <c r="S316" s="1"/>
      <c r="T316" s="1" t="s">
        <v>346</v>
      </c>
      <c r="U316" s="1" t="s">
        <v>1032</v>
      </c>
      <c r="V316">
        <v>0</v>
      </c>
      <c r="W316">
        <v>5697.25</v>
      </c>
      <c r="X316">
        <v>-5697.25</v>
      </c>
      <c r="Y316">
        <v>0</v>
      </c>
    </row>
    <row r="317" spans="1:25" x14ac:dyDescent="0.25">
      <c r="A317" s="1" t="s">
        <v>25</v>
      </c>
      <c r="B317" s="1" t="s">
        <v>26</v>
      </c>
      <c r="C317" s="1" t="s">
        <v>27</v>
      </c>
      <c r="D317">
        <v>5.0000000000000001E-301</v>
      </c>
      <c r="E317">
        <v>5.0000000000000001E-301</v>
      </c>
      <c r="F317">
        <v>5.0000000000000001E-301</v>
      </c>
      <c r="G317">
        <v>6.5410858951508999E-9</v>
      </c>
      <c r="H317">
        <v>5.0000000000000001E-301</v>
      </c>
      <c r="I317">
        <v>0</v>
      </c>
      <c r="J317">
        <v>-6631269.79</v>
      </c>
      <c r="K317">
        <v>0</v>
      </c>
      <c r="L317">
        <v>15</v>
      </c>
      <c r="M317" s="1" t="s">
        <v>28</v>
      </c>
      <c r="N317">
        <v>122057</v>
      </c>
      <c r="O317" s="1" t="s">
        <v>29</v>
      </c>
      <c r="P317" s="1" t="s">
        <v>30</v>
      </c>
      <c r="Q317" s="1" t="s">
        <v>31</v>
      </c>
      <c r="R317" s="1"/>
      <c r="S317" s="1"/>
      <c r="T317" s="1" t="s">
        <v>347</v>
      </c>
      <c r="U317" s="1" t="s">
        <v>1033</v>
      </c>
      <c r="V317">
        <v>0</v>
      </c>
      <c r="W317">
        <v>20008.04</v>
      </c>
      <c r="X317">
        <v>-20008.04</v>
      </c>
      <c r="Y317">
        <v>0</v>
      </c>
    </row>
    <row r="318" spans="1:25" x14ac:dyDescent="0.25">
      <c r="A318" s="1" t="s">
        <v>25</v>
      </c>
      <c r="B318" s="1" t="s">
        <v>26</v>
      </c>
      <c r="C318" s="1" t="s">
        <v>27</v>
      </c>
      <c r="D318">
        <v>5.0000000000000001E-301</v>
      </c>
      <c r="E318">
        <v>5.0000000000000001E-301</v>
      </c>
      <c r="F318">
        <v>5.0000000000000001E-301</v>
      </c>
      <c r="G318">
        <v>6.5410858951508999E-9</v>
      </c>
      <c r="H318">
        <v>5.0000000000000001E-301</v>
      </c>
      <c r="I318">
        <v>0</v>
      </c>
      <c r="J318">
        <v>-6631269.79</v>
      </c>
      <c r="K318">
        <v>0</v>
      </c>
      <c r="L318">
        <v>15</v>
      </c>
      <c r="M318" s="1" t="s">
        <v>28</v>
      </c>
      <c r="N318">
        <v>122057</v>
      </c>
      <c r="O318" s="1" t="s">
        <v>29</v>
      </c>
      <c r="P318" s="1" t="s">
        <v>30</v>
      </c>
      <c r="Q318" s="1" t="s">
        <v>31</v>
      </c>
      <c r="R318" s="1"/>
      <c r="S318" s="1"/>
      <c r="T318" s="1" t="s">
        <v>348</v>
      </c>
      <c r="U318" s="1" t="s">
        <v>1034</v>
      </c>
      <c r="V318">
        <v>0</v>
      </c>
      <c r="W318">
        <v>13520.89</v>
      </c>
      <c r="X318">
        <v>-13520.89</v>
      </c>
      <c r="Y318">
        <v>0</v>
      </c>
    </row>
    <row r="319" spans="1:25" x14ac:dyDescent="0.25">
      <c r="A319" s="1" t="s">
        <v>25</v>
      </c>
      <c r="B319" s="1" t="s">
        <v>26</v>
      </c>
      <c r="C319" s="1" t="s">
        <v>27</v>
      </c>
      <c r="D319">
        <v>5.0000000000000001E-301</v>
      </c>
      <c r="E319">
        <v>5.0000000000000001E-301</v>
      </c>
      <c r="F319">
        <v>5.0000000000000001E-301</v>
      </c>
      <c r="G319">
        <v>6.5410858951508999E-9</v>
      </c>
      <c r="H319">
        <v>5.0000000000000001E-301</v>
      </c>
      <c r="I319">
        <v>0</v>
      </c>
      <c r="J319">
        <v>-6631269.79</v>
      </c>
      <c r="K319">
        <v>0</v>
      </c>
      <c r="L319">
        <v>15</v>
      </c>
      <c r="M319" s="1" t="s">
        <v>28</v>
      </c>
      <c r="N319">
        <v>122057</v>
      </c>
      <c r="O319" s="1" t="s">
        <v>29</v>
      </c>
      <c r="P319" s="1" t="s">
        <v>30</v>
      </c>
      <c r="Q319" s="1" t="s">
        <v>31</v>
      </c>
      <c r="R319" s="1"/>
      <c r="S319" s="1"/>
      <c r="T319" s="1" t="s">
        <v>349</v>
      </c>
      <c r="U319" s="1" t="s">
        <v>1035</v>
      </c>
      <c r="V319">
        <v>0</v>
      </c>
      <c r="W319">
        <v>14239.95</v>
      </c>
      <c r="X319">
        <v>-14239.95</v>
      </c>
      <c r="Y319">
        <v>0</v>
      </c>
    </row>
    <row r="320" spans="1:25" x14ac:dyDescent="0.25">
      <c r="A320" s="1" t="s">
        <v>25</v>
      </c>
      <c r="B320" s="1" t="s">
        <v>26</v>
      </c>
      <c r="C320" s="1" t="s">
        <v>27</v>
      </c>
      <c r="D320">
        <v>5.0000000000000001E-301</v>
      </c>
      <c r="E320">
        <v>5.0000000000000001E-301</v>
      </c>
      <c r="F320">
        <v>5.0000000000000001E-301</v>
      </c>
      <c r="G320">
        <v>6.5410858951508999E-9</v>
      </c>
      <c r="H320">
        <v>5.0000000000000001E-301</v>
      </c>
      <c r="I320">
        <v>0</v>
      </c>
      <c r="J320">
        <v>-6631269.79</v>
      </c>
      <c r="K320">
        <v>0</v>
      </c>
      <c r="L320">
        <v>15</v>
      </c>
      <c r="M320" s="1" t="s">
        <v>28</v>
      </c>
      <c r="N320">
        <v>122057</v>
      </c>
      <c r="O320" s="1" t="s">
        <v>29</v>
      </c>
      <c r="P320" s="1" t="s">
        <v>30</v>
      </c>
      <c r="Q320" s="1" t="s">
        <v>31</v>
      </c>
      <c r="R320" s="1"/>
      <c r="S320" s="1"/>
      <c r="T320" s="1" t="s">
        <v>350</v>
      </c>
      <c r="U320" s="1" t="s">
        <v>1036</v>
      </c>
      <c r="V320">
        <v>0</v>
      </c>
      <c r="W320">
        <v>5371.09</v>
      </c>
      <c r="X320">
        <v>-5371.09</v>
      </c>
      <c r="Y320">
        <v>0</v>
      </c>
    </row>
    <row r="321" spans="1:25" x14ac:dyDescent="0.25">
      <c r="A321" s="1" t="s">
        <v>25</v>
      </c>
      <c r="B321" s="1" t="s">
        <v>26</v>
      </c>
      <c r="C321" s="1" t="s">
        <v>27</v>
      </c>
      <c r="D321">
        <v>5.0000000000000001E-301</v>
      </c>
      <c r="E321">
        <v>5.0000000000000001E-301</v>
      </c>
      <c r="F321">
        <v>5.0000000000000001E-301</v>
      </c>
      <c r="G321">
        <v>6.5410858951508999E-9</v>
      </c>
      <c r="H321">
        <v>5.0000000000000001E-301</v>
      </c>
      <c r="I321">
        <v>0</v>
      </c>
      <c r="J321">
        <v>-6631269.79</v>
      </c>
      <c r="K321">
        <v>0</v>
      </c>
      <c r="L321">
        <v>15</v>
      </c>
      <c r="M321" s="1" t="s">
        <v>28</v>
      </c>
      <c r="N321">
        <v>122057</v>
      </c>
      <c r="O321" s="1" t="s">
        <v>29</v>
      </c>
      <c r="P321" s="1" t="s">
        <v>30</v>
      </c>
      <c r="Q321" s="1" t="s">
        <v>31</v>
      </c>
      <c r="R321" s="1"/>
      <c r="S321" s="1"/>
      <c r="T321" s="1" t="s">
        <v>351</v>
      </c>
      <c r="U321" s="1" t="s">
        <v>1037</v>
      </c>
      <c r="V321">
        <v>0</v>
      </c>
      <c r="W321">
        <v>4690.67</v>
      </c>
      <c r="X321">
        <v>-4690.67</v>
      </c>
      <c r="Y321">
        <v>0</v>
      </c>
    </row>
    <row r="322" spans="1:25" x14ac:dyDescent="0.25">
      <c r="A322" s="1" t="s">
        <v>25</v>
      </c>
      <c r="B322" s="1" t="s">
        <v>26</v>
      </c>
      <c r="C322" s="1" t="s">
        <v>27</v>
      </c>
      <c r="D322">
        <v>5.0000000000000001E-301</v>
      </c>
      <c r="E322">
        <v>5.0000000000000001E-301</v>
      </c>
      <c r="F322">
        <v>5.0000000000000001E-301</v>
      </c>
      <c r="G322">
        <v>6.5410858951508999E-9</v>
      </c>
      <c r="H322">
        <v>5.0000000000000001E-301</v>
      </c>
      <c r="I322">
        <v>0</v>
      </c>
      <c r="J322">
        <v>-6631269.79</v>
      </c>
      <c r="K322">
        <v>0</v>
      </c>
      <c r="L322">
        <v>15</v>
      </c>
      <c r="M322" s="1" t="s">
        <v>28</v>
      </c>
      <c r="N322">
        <v>122057</v>
      </c>
      <c r="O322" s="1" t="s">
        <v>29</v>
      </c>
      <c r="P322" s="1" t="s">
        <v>30</v>
      </c>
      <c r="Q322" s="1" t="s">
        <v>31</v>
      </c>
      <c r="R322" s="1"/>
      <c r="S322" s="1"/>
      <c r="T322" s="1" t="s">
        <v>352</v>
      </c>
      <c r="U322" s="1" t="s">
        <v>1038</v>
      </c>
      <c r="V322">
        <v>0</v>
      </c>
      <c r="W322">
        <v>12090.66</v>
      </c>
      <c r="X322">
        <v>-12090.66</v>
      </c>
      <c r="Y322">
        <v>0</v>
      </c>
    </row>
    <row r="323" spans="1:25" x14ac:dyDescent="0.25">
      <c r="A323" s="1" t="s">
        <v>25</v>
      </c>
      <c r="B323" s="1" t="s">
        <v>26</v>
      </c>
      <c r="C323" s="1" t="s">
        <v>27</v>
      </c>
      <c r="D323">
        <v>5.0000000000000001E-301</v>
      </c>
      <c r="E323">
        <v>5.0000000000000001E-301</v>
      </c>
      <c r="F323">
        <v>5.0000000000000001E-301</v>
      </c>
      <c r="G323">
        <v>6.5410858951508999E-9</v>
      </c>
      <c r="H323">
        <v>5.0000000000000001E-301</v>
      </c>
      <c r="I323">
        <v>0</v>
      </c>
      <c r="J323">
        <v>-6631269.79</v>
      </c>
      <c r="K323">
        <v>0</v>
      </c>
      <c r="L323">
        <v>15</v>
      </c>
      <c r="M323" s="1" t="s">
        <v>28</v>
      </c>
      <c r="N323">
        <v>122057</v>
      </c>
      <c r="O323" s="1" t="s">
        <v>29</v>
      </c>
      <c r="P323" s="1" t="s">
        <v>30</v>
      </c>
      <c r="Q323" s="1" t="s">
        <v>31</v>
      </c>
      <c r="R323" s="1"/>
      <c r="S323" s="1"/>
      <c r="T323" s="1" t="s">
        <v>353</v>
      </c>
      <c r="U323" s="1" t="s">
        <v>1039</v>
      </c>
      <c r="V323">
        <v>0</v>
      </c>
      <c r="W323">
        <v>5632.27</v>
      </c>
      <c r="X323">
        <v>-5632.27</v>
      </c>
      <c r="Y323">
        <v>0</v>
      </c>
    </row>
    <row r="324" spans="1:25" x14ac:dyDescent="0.25">
      <c r="A324" s="1" t="s">
        <v>25</v>
      </c>
      <c r="B324" s="1" t="s">
        <v>26</v>
      </c>
      <c r="C324" s="1" t="s">
        <v>27</v>
      </c>
      <c r="D324">
        <v>5.0000000000000001E-301</v>
      </c>
      <c r="E324">
        <v>5.0000000000000001E-301</v>
      </c>
      <c r="F324">
        <v>5.0000000000000001E-301</v>
      </c>
      <c r="G324">
        <v>6.5410858951508999E-9</v>
      </c>
      <c r="H324">
        <v>5.0000000000000001E-301</v>
      </c>
      <c r="I324">
        <v>0</v>
      </c>
      <c r="J324">
        <v>-6631269.79</v>
      </c>
      <c r="K324">
        <v>0</v>
      </c>
      <c r="L324">
        <v>15</v>
      </c>
      <c r="M324" s="1" t="s">
        <v>28</v>
      </c>
      <c r="N324">
        <v>122057</v>
      </c>
      <c r="O324" s="1" t="s">
        <v>29</v>
      </c>
      <c r="P324" s="1" t="s">
        <v>30</v>
      </c>
      <c r="Q324" s="1" t="s">
        <v>31</v>
      </c>
      <c r="R324" s="1"/>
      <c r="S324" s="1"/>
      <c r="T324" s="1" t="s">
        <v>354</v>
      </c>
      <c r="U324" s="1" t="s">
        <v>1040</v>
      </c>
      <c r="V324">
        <v>0</v>
      </c>
      <c r="W324">
        <v>290.29000000000002</v>
      </c>
      <c r="X324">
        <v>-290.29000000000002</v>
      </c>
      <c r="Y324">
        <v>0</v>
      </c>
    </row>
    <row r="325" spans="1:25" x14ac:dyDescent="0.25">
      <c r="A325" s="1" t="s">
        <v>25</v>
      </c>
      <c r="B325" s="1" t="s">
        <v>26</v>
      </c>
      <c r="C325" s="1" t="s">
        <v>27</v>
      </c>
      <c r="D325">
        <v>5.0000000000000001E-301</v>
      </c>
      <c r="E325">
        <v>5.0000000000000001E-301</v>
      </c>
      <c r="F325">
        <v>5.0000000000000001E-301</v>
      </c>
      <c r="G325">
        <v>6.5410858951508999E-9</v>
      </c>
      <c r="H325">
        <v>5.0000000000000001E-301</v>
      </c>
      <c r="I325">
        <v>0</v>
      </c>
      <c r="J325">
        <v>-6631269.79</v>
      </c>
      <c r="K325">
        <v>0</v>
      </c>
      <c r="L325">
        <v>15</v>
      </c>
      <c r="M325" s="1" t="s">
        <v>28</v>
      </c>
      <c r="N325">
        <v>122057</v>
      </c>
      <c r="O325" s="1" t="s">
        <v>29</v>
      </c>
      <c r="P325" s="1" t="s">
        <v>30</v>
      </c>
      <c r="Q325" s="1" t="s">
        <v>31</v>
      </c>
      <c r="R325" s="1"/>
      <c r="S325" s="1"/>
      <c r="T325" s="1" t="s">
        <v>355</v>
      </c>
      <c r="U325" s="1" t="s">
        <v>1041</v>
      </c>
      <c r="V325">
        <v>0</v>
      </c>
      <c r="W325">
        <v>536.96</v>
      </c>
      <c r="X325">
        <v>-536.96</v>
      </c>
      <c r="Y325">
        <v>0</v>
      </c>
    </row>
    <row r="326" spans="1:25" x14ac:dyDescent="0.25">
      <c r="A326" s="1" t="s">
        <v>25</v>
      </c>
      <c r="B326" s="1" t="s">
        <v>26</v>
      </c>
      <c r="C326" s="1" t="s">
        <v>27</v>
      </c>
      <c r="D326">
        <v>5.0000000000000001E-301</v>
      </c>
      <c r="E326">
        <v>5.0000000000000001E-301</v>
      </c>
      <c r="F326">
        <v>5.0000000000000001E-301</v>
      </c>
      <c r="G326">
        <v>6.5410858951508999E-9</v>
      </c>
      <c r="H326">
        <v>5.0000000000000001E-301</v>
      </c>
      <c r="I326">
        <v>0</v>
      </c>
      <c r="J326">
        <v>-6631269.79</v>
      </c>
      <c r="K326">
        <v>0</v>
      </c>
      <c r="L326">
        <v>15</v>
      </c>
      <c r="M326" s="1" t="s">
        <v>28</v>
      </c>
      <c r="N326">
        <v>122057</v>
      </c>
      <c r="O326" s="1" t="s">
        <v>29</v>
      </c>
      <c r="P326" s="1" t="s">
        <v>30</v>
      </c>
      <c r="Q326" s="1" t="s">
        <v>31</v>
      </c>
      <c r="R326" s="1"/>
      <c r="S326" s="1"/>
      <c r="T326" s="1" t="s">
        <v>356</v>
      </c>
      <c r="U326" s="1" t="s">
        <v>1042</v>
      </c>
      <c r="V326">
        <v>0</v>
      </c>
      <c r="W326">
        <v>548.16999999999996</v>
      </c>
      <c r="X326">
        <v>-548.16999999999996</v>
      </c>
      <c r="Y326">
        <v>0</v>
      </c>
    </row>
    <row r="327" spans="1:25" x14ac:dyDescent="0.25">
      <c r="A327" s="1" t="s">
        <v>25</v>
      </c>
      <c r="B327" s="1" t="s">
        <v>26</v>
      </c>
      <c r="C327" s="1" t="s">
        <v>27</v>
      </c>
      <c r="D327">
        <v>5.0000000000000001E-301</v>
      </c>
      <c r="E327">
        <v>5.0000000000000001E-301</v>
      </c>
      <c r="F327">
        <v>5.0000000000000001E-301</v>
      </c>
      <c r="G327">
        <v>6.5410858951508999E-9</v>
      </c>
      <c r="H327">
        <v>5.0000000000000001E-301</v>
      </c>
      <c r="I327">
        <v>0</v>
      </c>
      <c r="J327">
        <v>-6631269.79</v>
      </c>
      <c r="K327">
        <v>0</v>
      </c>
      <c r="L327">
        <v>15</v>
      </c>
      <c r="M327" s="1" t="s">
        <v>28</v>
      </c>
      <c r="N327">
        <v>122057</v>
      </c>
      <c r="O327" s="1" t="s">
        <v>29</v>
      </c>
      <c r="P327" s="1" t="s">
        <v>30</v>
      </c>
      <c r="Q327" s="1" t="s">
        <v>31</v>
      </c>
      <c r="R327" s="1"/>
      <c r="S327" s="1"/>
      <c r="T327" s="1" t="s">
        <v>357</v>
      </c>
      <c r="U327" s="1" t="s">
        <v>1043</v>
      </c>
      <c r="V327">
        <v>0</v>
      </c>
      <c r="W327">
        <v>195298.16</v>
      </c>
      <c r="X327">
        <v>-195298.16</v>
      </c>
      <c r="Y327">
        <v>0</v>
      </c>
    </row>
    <row r="328" spans="1:25" x14ac:dyDescent="0.25">
      <c r="A328" s="1" t="s">
        <v>25</v>
      </c>
      <c r="B328" s="1" t="s">
        <v>26</v>
      </c>
      <c r="C328" s="1" t="s">
        <v>27</v>
      </c>
      <c r="D328">
        <v>5.0000000000000001E-301</v>
      </c>
      <c r="E328">
        <v>5.0000000000000001E-301</v>
      </c>
      <c r="F328">
        <v>5.0000000000000001E-301</v>
      </c>
      <c r="G328">
        <v>6.5410858951508999E-9</v>
      </c>
      <c r="H328">
        <v>5.0000000000000001E-301</v>
      </c>
      <c r="I328">
        <v>0</v>
      </c>
      <c r="J328">
        <v>-6631269.79</v>
      </c>
      <c r="K328">
        <v>0</v>
      </c>
      <c r="L328">
        <v>15</v>
      </c>
      <c r="M328" s="1" t="s">
        <v>28</v>
      </c>
      <c r="N328">
        <v>122057</v>
      </c>
      <c r="O328" s="1" t="s">
        <v>29</v>
      </c>
      <c r="P328" s="1" t="s">
        <v>30</v>
      </c>
      <c r="Q328" s="1" t="s">
        <v>31</v>
      </c>
      <c r="R328" s="1"/>
      <c r="S328" s="1"/>
      <c r="T328" s="1" t="s">
        <v>358</v>
      </c>
      <c r="U328" s="1" t="s">
        <v>1044</v>
      </c>
      <c r="V328">
        <v>17429.05</v>
      </c>
      <c r="W328">
        <v>265502.34999999998</v>
      </c>
      <c r="X328">
        <v>-248073.3</v>
      </c>
      <c r="Y328">
        <v>0</v>
      </c>
    </row>
    <row r="329" spans="1:25" x14ac:dyDescent="0.25">
      <c r="A329" s="1" t="s">
        <v>25</v>
      </c>
      <c r="B329" s="1" t="s">
        <v>26</v>
      </c>
      <c r="C329" s="1" t="s">
        <v>27</v>
      </c>
      <c r="D329">
        <v>5.0000000000000001E-301</v>
      </c>
      <c r="E329">
        <v>5.0000000000000001E-301</v>
      </c>
      <c r="F329">
        <v>5.0000000000000001E-301</v>
      </c>
      <c r="G329">
        <v>6.5410858951508999E-9</v>
      </c>
      <c r="H329">
        <v>5.0000000000000001E-301</v>
      </c>
      <c r="I329">
        <v>0</v>
      </c>
      <c r="J329">
        <v>-6631269.79</v>
      </c>
      <c r="K329">
        <v>0</v>
      </c>
      <c r="L329">
        <v>15</v>
      </c>
      <c r="M329" s="1" t="s">
        <v>28</v>
      </c>
      <c r="N329">
        <v>122057</v>
      </c>
      <c r="O329" s="1" t="s">
        <v>29</v>
      </c>
      <c r="P329" s="1" t="s">
        <v>30</v>
      </c>
      <c r="Q329" s="1" t="s">
        <v>31</v>
      </c>
      <c r="R329" s="1"/>
      <c r="S329" s="1"/>
      <c r="T329" s="1" t="s">
        <v>359</v>
      </c>
      <c r="U329" s="1" t="s">
        <v>1045</v>
      </c>
      <c r="V329">
        <v>0</v>
      </c>
      <c r="W329">
        <v>752.82</v>
      </c>
      <c r="X329">
        <v>-752.82</v>
      </c>
      <c r="Y329">
        <v>0</v>
      </c>
    </row>
    <row r="330" spans="1:25" x14ac:dyDescent="0.25">
      <c r="A330" s="1" t="s">
        <v>25</v>
      </c>
      <c r="B330" s="1" t="s">
        <v>26</v>
      </c>
      <c r="C330" s="1" t="s">
        <v>27</v>
      </c>
      <c r="D330">
        <v>5.0000000000000001E-301</v>
      </c>
      <c r="E330">
        <v>5.0000000000000001E-301</v>
      </c>
      <c r="F330">
        <v>5.0000000000000001E-301</v>
      </c>
      <c r="G330">
        <v>6.5410858951508999E-9</v>
      </c>
      <c r="H330">
        <v>5.0000000000000001E-301</v>
      </c>
      <c r="I330">
        <v>0</v>
      </c>
      <c r="J330">
        <v>-6631269.79</v>
      </c>
      <c r="K330">
        <v>0</v>
      </c>
      <c r="L330">
        <v>15</v>
      </c>
      <c r="M330" s="1" t="s">
        <v>28</v>
      </c>
      <c r="N330">
        <v>122057</v>
      </c>
      <c r="O330" s="1" t="s">
        <v>29</v>
      </c>
      <c r="P330" s="1" t="s">
        <v>30</v>
      </c>
      <c r="Q330" s="1" t="s">
        <v>31</v>
      </c>
      <c r="R330" s="1"/>
      <c r="S330" s="1"/>
      <c r="T330" s="1" t="s">
        <v>360</v>
      </c>
      <c r="U330" s="1" t="s">
        <v>1046</v>
      </c>
      <c r="V330">
        <v>0</v>
      </c>
      <c r="W330">
        <v>15572.16</v>
      </c>
      <c r="X330">
        <v>-15572.16</v>
      </c>
      <c r="Y330">
        <v>0</v>
      </c>
    </row>
    <row r="331" spans="1:25" x14ac:dyDescent="0.25">
      <c r="A331" s="1" t="s">
        <v>25</v>
      </c>
      <c r="B331" s="1" t="s">
        <v>26</v>
      </c>
      <c r="C331" s="1" t="s">
        <v>27</v>
      </c>
      <c r="D331">
        <v>5.0000000000000001E-301</v>
      </c>
      <c r="E331">
        <v>5.0000000000000001E-301</v>
      </c>
      <c r="F331">
        <v>5.0000000000000001E-301</v>
      </c>
      <c r="G331">
        <v>6.5410858951508999E-9</v>
      </c>
      <c r="H331">
        <v>5.0000000000000001E-301</v>
      </c>
      <c r="I331">
        <v>0</v>
      </c>
      <c r="J331">
        <v>-6631269.79</v>
      </c>
      <c r="K331">
        <v>0</v>
      </c>
      <c r="L331">
        <v>15</v>
      </c>
      <c r="M331" s="1" t="s">
        <v>28</v>
      </c>
      <c r="N331">
        <v>122057</v>
      </c>
      <c r="O331" s="1" t="s">
        <v>29</v>
      </c>
      <c r="P331" s="1" t="s">
        <v>30</v>
      </c>
      <c r="Q331" s="1" t="s">
        <v>31</v>
      </c>
      <c r="R331" s="1"/>
      <c r="S331" s="1"/>
      <c r="T331" s="1" t="s">
        <v>361</v>
      </c>
      <c r="U331" s="1" t="s">
        <v>1047</v>
      </c>
      <c r="V331">
        <v>0</v>
      </c>
      <c r="W331">
        <v>24253.33</v>
      </c>
      <c r="X331">
        <v>-24253.33</v>
      </c>
      <c r="Y331">
        <v>0</v>
      </c>
    </row>
    <row r="332" spans="1:25" x14ac:dyDescent="0.25">
      <c r="A332" s="1" t="s">
        <v>25</v>
      </c>
      <c r="B332" s="1" t="s">
        <v>26</v>
      </c>
      <c r="C332" s="1" t="s">
        <v>27</v>
      </c>
      <c r="D332">
        <v>5.0000000000000001E-301</v>
      </c>
      <c r="E332">
        <v>5.0000000000000001E-301</v>
      </c>
      <c r="F332">
        <v>5.0000000000000001E-301</v>
      </c>
      <c r="G332">
        <v>6.5410858951508999E-9</v>
      </c>
      <c r="H332">
        <v>5.0000000000000001E-301</v>
      </c>
      <c r="I332">
        <v>0</v>
      </c>
      <c r="J332">
        <v>-6631269.79</v>
      </c>
      <c r="K332">
        <v>0</v>
      </c>
      <c r="L332">
        <v>15</v>
      </c>
      <c r="M332" s="1" t="s">
        <v>28</v>
      </c>
      <c r="N332">
        <v>122057</v>
      </c>
      <c r="O332" s="1" t="s">
        <v>29</v>
      </c>
      <c r="P332" s="1" t="s">
        <v>30</v>
      </c>
      <c r="Q332" s="1" t="s">
        <v>31</v>
      </c>
      <c r="R332" s="1"/>
      <c r="S332" s="1"/>
      <c r="T332" s="1" t="s">
        <v>362</v>
      </c>
      <c r="U332" s="1" t="s">
        <v>993</v>
      </c>
      <c r="V332">
        <v>0</v>
      </c>
      <c r="W332">
        <v>75163.39</v>
      </c>
      <c r="X332">
        <v>-75163.39</v>
      </c>
      <c r="Y332">
        <v>0</v>
      </c>
    </row>
    <row r="333" spans="1:25" x14ac:dyDescent="0.25">
      <c r="A333" s="1" t="s">
        <v>25</v>
      </c>
      <c r="B333" s="1" t="s">
        <v>26</v>
      </c>
      <c r="C333" s="1" t="s">
        <v>27</v>
      </c>
      <c r="D333">
        <v>5.0000000000000001E-301</v>
      </c>
      <c r="E333">
        <v>5.0000000000000001E-301</v>
      </c>
      <c r="F333">
        <v>5.0000000000000001E-301</v>
      </c>
      <c r="G333">
        <v>6.5410858951508999E-9</v>
      </c>
      <c r="H333">
        <v>5.0000000000000001E-301</v>
      </c>
      <c r="I333">
        <v>0</v>
      </c>
      <c r="J333">
        <v>-6631269.79</v>
      </c>
      <c r="K333">
        <v>0</v>
      </c>
      <c r="L333">
        <v>15</v>
      </c>
      <c r="M333" s="1" t="s">
        <v>28</v>
      </c>
      <c r="N333">
        <v>122057</v>
      </c>
      <c r="O333" s="1" t="s">
        <v>29</v>
      </c>
      <c r="P333" s="1" t="s">
        <v>30</v>
      </c>
      <c r="Q333" s="1" t="s">
        <v>31</v>
      </c>
      <c r="R333" s="1"/>
      <c r="S333" s="1"/>
      <c r="T333" s="1" t="s">
        <v>363</v>
      </c>
      <c r="U333" s="1" t="s">
        <v>1048</v>
      </c>
      <c r="V333">
        <v>0</v>
      </c>
      <c r="W333">
        <v>204445.58</v>
      </c>
      <c r="X333">
        <v>-204445.58</v>
      </c>
      <c r="Y333">
        <v>0</v>
      </c>
    </row>
    <row r="334" spans="1:25" x14ac:dyDescent="0.25">
      <c r="A334" s="1" t="s">
        <v>25</v>
      </c>
      <c r="B334" s="1" t="s">
        <v>26</v>
      </c>
      <c r="C334" s="1" t="s">
        <v>27</v>
      </c>
      <c r="D334">
        <v>5.0000000000000001E-301</v>
      </c>
      <c r="E334">
        <v>5.0000000000000001E-301</v>
      </c>
      <c r="F334">
        <v>5.0000000000000001E-301</v>
      </c>
      <c r="G334">
        <v>6.5410858951508999E-9</v>
      </c>
      <c r="H334">
        <v>5.0000000000000001E-301</v>
      </c>
      <c r="I334">
        <v>0</v>
      </c>
      <c r="J334">
        <v>-6631269.79</v>
      </c>
      <c r="K334">
        <v>0</v>
      </c>
      <c r="L334">
        <v>15</v>
      </c>
      <c r="M334" s="1" t="s">
        <v>28</v>
      </c>
      <c r="N334">
        <v>122057</v>
      </c>
      <c r="O334" s="1" t="s">
        <v>29</v>
      </c>
      <c r="P334" s="1" t="s">
        <v>30</v>
      </c>
      <c r="Q334" s="1" t="s">
        <v>31</v>
      </c>
      <c r="R334" s="1"/>
      <c r="S334" s="1"/>
      <c r="T334" s="1" t="s">
        <v>364</v>
      </c>
      <c r="U334" s="1" t="s">
        <v>1049</v>
      </c>
      <c r="V334">
        <v>0</v>
      </c>
      <c r="W334">
        <v>20579.34</v>
      </c>
      <c r="X334">
        <v>-20579.34</v>
      </c>
      <c r="Y334">
        <v>0</v>
      </c>
    </row>
    <row r="335" spans="1:25" x14ac:dyDescent="0.25">
      <c r="A335" s="1" t="s">
        <v>25</v>
      </c>
      <c r="B335" s="1" t="s">
        <v>26</v>
      </c>
      <c r="C335" s="1" t="s">
        <v>27</v>
      </c>
      <c r="D335">
        <v>5.0000000000000001E-301</v>
      </c>
      <c r="E335">
        <v>5.0000000000000001E-301</v>
      </c>
      <c r="F335">
        <v>5.0000000000000001E-301</v>
      </c>
      <c r="G335">
        <v>6.5410858951508999E-9</v>
      </c>
      <c r="H335">
        <v>5.0000000000000001E-301</v>
      </c>
      <c r="I335">
        <v>0</v>
      </c>
      <c r="J335">
        <v>-6631269.79</v>
      </c>
      <c r="K335">
        <v>0</v>
      </c>
      <c r="L335">
        <v>15</v>
      </c>
      <c r="M335" s="1" t="s">
        <v>28</v>
      </c>
      <c r="N335">
        <v>122057</v>
      </c>
      <c r="O335" s="1" t="s">
        <v>29</v>
      </c>
      <c r="P335" s="1" t="s">
        <v>30</v>
      </c>
      <c r="Q335" s="1" t="s">
        <v>31</v>
      </c>
      <c r="R335" s="1"/>
      <c r="S335" s="1"/>
      <c r="T335" s="1" t="s">
        <v>365</v>
      </c>
      <c r="U335" s="1" t="s">
        <v>1050</v>
      </c>
      <c r="V335">
        <v>0</v>
      </c>
      <c r="W335">
        <v>17862.740000000002</v>
      </c>
      <c r="X335">
        <v>-17862.740000000002</v>
      </c>
      <c r="Y335">
        <v>0</v>
      </c>
    </row>
    <row r="336" spans="1:25" x14ac:dyDescent="0.25">
      <c r="A336" s="1" t="s">
        <v>25</v>
      </c>
      <c r="B336" s="1" t="s">
        <v>26</v>
      </c>
      <c r="C336" s="1" t="s">
        <v>27</v>
      </c>
      <c r="D336">
        <v>5.0000000000000001E-301</v>
      </c>
      <c r="E336">
        <v>5.0000000000000001E-301</v>
      </c>
      <c r="F336">
        <v>5.0000000000000001E-301</v>
      </c>
      <c r="G336">
        <v>6.5410858951508999E-9</v>
      </c>
      <c r="H336">
        <v>5.0000000000000001E-301</v>
      </c>
      <c r="I336">
        <v>0</v>
      </c>
      <c r="J336">
        <v>-6631269.79</v>
      </c>
      <c r="K336">
        <v>0</v>
      </c>
      <c r="L336">
        <v>15</v>
      </c>
      <c r="M336" s="1" t="s">
        <v>28</v>
      </c>
      <c r="N336">
        <v>122057</v>
      </c>
      <c r="O336" s="1" t="s">
        <v>29</v>
      </c>
      <c r="P336" s="1" t="s">
        <v>30</v>
      </c>
      <c r="Q336" s="1" t="s">
        <v>31</v>
      </c>
      <c r="R336" s="1"/>
      <c r="S336" s="1"/>
      <c r="T336" s="1" t="s">
        <v>366</v>
      </c>
      <c r="U336" s="1" t="s">
        <v>1051</v>
      </c>
      <c r="V336">
        <v>0</v>
      </c>
      <c r="W336">
        <v>16669.240000000002</v>
      </c>
      <c r="X336">
        <v>-16669.240000000002</v>
      </c>
      <c r="Y336">
        <v>0</v>
      </c>
    </row>
    <row r="337" spans="1:25" x14ac:dyDescent="0.25">
      <c r="A337" s="1" t="s">
        <v>25</v>
      </c>
      <c r="B337" s="1" t="s">
        <v>26</v>
      </c>
      <c r="C337" s="1" t="s">
        <v>27</v>
      </c>
      <c r="D337">
        <v>5.0000000000000001E-301</v>
      </c>
      <c r="E337">
        <v>5.0000000000000001E-301</v>
      </c>
      <c r="F337">
        <v>5.0000000000000001E-301</v>
      </c>
      <c r="G337">
        <v>6.5410858951508999E-9</v>
      </c>
      <c r="H337">
        <v>5.0000000000000001E-301</v>
      </c>
      <c r="I337">
        <v>0</v>
      </c>
      <c r="J337">
        <v>-6631269.79</v>
      </c>
      <c r="K337">
        <v>0</v>
      </c>
      <c r="L337">
        <v>15</v>
      </c>
      <c r="M337" s="1" t="s">
        <v>28</v>
      </c>
      <c r="N337">
        <v>122057</v>
      </c>
      <c r="O337" s="1" t="s">
        <v>29</v>
      </c>
      <c r="P337" s="1" t="s">
        <v>30</v>
      </c>
      <c r="Q337" s="1" t="s">
        <v>31</v>
      </c>
      <c r="R337" s="1"/>
      <c r="S337" s="1"/>
      <c r="T337" s="1" t="s">
        <v>367</v>
      </c>
      <c r="U337" s="1" t="s">
        <v>1052</v>
      </c>
      <c r="V337">
        <v>0</v>
      </c>
      <c r="W337">
        <v>7120.43</v>
      </c>
      <c r="X337">
        <v>-7120.43</v>
      </c>
      <c r="Y337">
        <v>0</v>
      </c>
    </row>
    <row r="338" spans="1:25" x14ac:dyDescent="0.25">
      <c r="A338" s="1" t="s">
        <v>25</v>
      </c>
      <c r="B338" s="1" t="s">
        <v>26</v>
      </c>
      <c r="C338" s="1" t="s">
        <v>27</v>
      </c>
      <c r="D338">
        <v>5.0000000000000001E-301</v>
      </c>
      <c r="E338">
        <v>5.0000000000000001E-301</v>
      </c>
      <c r="F338">
        <v>5.0000000000000001E-301</v>
      </c>
      <c r="G338">
        <v>6.5410858951508999E-9</v>
      </c>
      <c r="H338">
        <v>5.0000000000000001E-301</v>
      </c>
      <c r="I338">
        <v>0</v>
      </c>
      <c r="J338">
        <v>-6631269.79</v>
      </c>
      <c r="K338">
        <v>0</v>
      </c>
      <c r="L338">
        <v>15</v>
      </c>
      <c r="M338" s="1" t="s">
        <v>28</v>
      </c>
      <c r="N338">
        <v>122057</v>
      </c>
      <c r="O338" s="1" t="s">
        <v>29</v>
      </c>
      <c r="P338" s="1" t="s">
        <v>30</v>
      </c>
      <c r="Q338" s="1" t="s">
        <v>31</v>
      </c>
      <c r="R338" s="1"/>
      <c r="S338" s="1"/>
      <c r="T338" s="1" t="s">
        <v>368</v>
      </c>
      <c r="U338" s="1" t="s">
        <v>1053</v>
      </c>
      <c r="V338">
        <v>0</v>
      </c>
      <c r="W338">
        <v>8355.16</v>
      </c>
      <c r="X338">
        <v>-8355.16</v>
      </c>
      <c r="Y338">
        <v>0</v>
      </c>
    </row>
    <row r="339" spans="1:25" x14ac:dyDescent="0.25">
      <c r="A339" s="1" t="s">
        <v>25</v>
      </c>
      <c r="B339" s="1" t="s">
        <v>26</v>
      </c>
      <c r="C339" s="1" t="s">
        <v>27</v>
      </c>
      <c r="D339">
        <v>5.0000000000000001E-301</v>
      </c>
      <c r="E339">
        <v>5.0000000000000001E-301</v>
      </c>
      <c r="F339">
        <v>5.0000000000000001E-301</v>
      </c>
      <c r="G339">
        <v>6.5410858951508999E-9</v>
      </c>
      <c r="H339">
        <v>5.0000000000000001E-301</v>
      </c>
      <c r="I339">
        <v>0</v>
      </c>
      <c r="J339">
        <v>-6631269.79</v>
      </c>
      <c r="K339">
        <v>0</v>
      </c>
      <c r="L339">
        <v>15</v>
      </c>
      <c r="M339" s="1" t="s">
        <v>28</v>
      </c>
      <c r="N339">
        <v>122057</v>
      </c>
      <c r="O339" s="1" t="s">
        <v>29</v>
      </c>
      <c r="P339" s="1" t="s">
        <v>30</v>
      </c>
      <c r="Q339" s="1" t="s">
        <v>31</v>
      </c>
      <c r="R339" s="1"/>
      <c r="S339" s="1"/>
      <c r="T339" s="1" t="s">
        <v>369</v>
      </c>
      <c r="U339" s="1" t="s">
        <v>1054</v>
      </c>
      <c r="V339">
        <v>0</v>
      </c>
      <c r="W339">
        <v>2057.9299999999998</v>
      </c>
      <c r="X339">
        <v>-2057.9299999999998</v>
      </c>
      <c r="Y339">
        <v>0</v>
      </c>
    </row>
    <row r="340" spans="1:25" x14ac:dyDescent="0.25">
      <c r="A340" s="1" t="s">
        <v>25</v>
      </c>
      <c r="B340" s="1" t="s">
        <v>26</v>
      </c>
      <c r="C340" s="1" t="s">
        <v>27</v>
      </c>
      <c r="D340">
        <v>5.0000000000000001E-301</v>
      </c>
      <c r="E340">
        <v>5.0000000000000001E-301</v>
      </c>
      <c r="F340">
        <v>5.0000000000000001E-301</v>
      </c>
      <c r="G340">
        <v>6.5410858951508999E-9</v>
      </c>
      <c r="H340">
        <v>5.0000000000000001E-301</v>
      </c>
      <c r="I340">
        <v>0</v>
      </c>
      <c r="J340">
        <v>-6631269.79</v>
      </c>
      <c r="K340">
        <v>0</v>
      </c>
      <c r="L340">
        <v>15</v>
      </c>
      <c r="M340" s="1" t="s">
        <v>28</v>
      </c>
      <c r="N340">
        <v>122057</v>
      </c>
      <c r="O340" s="1" t="s">
        <v>29</v>
      </c>
      <c r="P340" s="1" t="s">
        <v>30</v>
      </c>
      <c r="Q340" s="1" t="s">
        <v>31</v>
      </c>
      <c r="R340" s="1"/>
      <c r="S340" s="1"/>
      <c r="T340" s="1" t="s">
        <v>370</v>
      </c>
      <c r="U340" s="1" t="s">
        <v>1055</v>
      </c>
      <c r="V340">
        <v>0</v>
      </c>
      <c r="W340">
        <v>2805.54</v>
      </c>
      <c r="X340">
        <v>-2805.54</v>
      </c>
      <c r="Y340">
        <v>0</v>
      </c>
    </row>
    <row r="341" spans="1:25" x14ac:dyDescent="0.25">
      <c r="A341" s="1" t="s">
        <v>25</v>
      </c>
      <c r="B341" s="1" t="s">
        <v>26</v>
      </c>
      <c r="C341" s="1" t="s">
        <v>27</v>
      </c>
      <c r="D341">
        <v>5.0000000000000001E-301</v>
      </c>
      <c r="E341">
        <v>5.0000000000000001E-301</v>
      </c>
      <c r="F341">
        <v>5.0000000000000001E-301</v>
      </c>
      <c r="G341">
        <v>6.5410858951508999E-9</v>
      </c>
      <c r="H341">
        <v>5.0000000000000001E-301</v>
      </c>
      <c r="I341">
        <v>0</v>
      </c>
      <c r="J341">
        <v>-6631269.79</v>
      </c>
      <c r="K341">
        <v>0</v>
      </c>
      <c r="L341">
        <v>15</v>
      </c>
      <c r="M341" s="1" t="s">
        <v>28</v>
      </c>
      <c r="N341">
        <v>122057</v>
      </c>
      <c r="O341" s="1" t="s">
        <v>29</v>
      </c>
      <c r="P341" s="1" t="s">
        <v>30</v>
      </c>
      <c r="Q341" s="1" t="s">
        <v>31</v>
      </c>
      <c r="R341" s="1"/>
      <c r="S341" s="1"/>
      <c r="T341" s="1" t="s">
        <v>371</v>
      </c>
      <c r="U341" s="1" t="s">
        <v>1056</v>
      </c>
      <c r="V341">
        <v>0</v>
      </c>
      <c r="W341">
        <v>2903.31</v>
      </c>
      <c r="X341">
        <v>-2903.31</v>
      </c>
      <c r="Y341">
        <v>0</v>
      </c>
    </row>
    <row r="342" spans="1:25" x14ac:dyDescent="0.25">
      <c r="A342" s="1" t="s">
        <v>25</v>
      </c>
      <c r="B342" s="1" t="s">
        <v>26</v>
      </c>
      <c r="C342" s="1" t="s">
        <v>27</v>
      </c>
      <c r="D342">
        <v>5.0000000000000001E-301</v>
      </c>
      <c r="E342">
        <v>5.0000000000000001E-301</v>
      </c>
      <c r="F342">
        <v>5.0000000000000001E-301</v>
      </c>
      <c r="G342">
        <v>6.5410858951508999E-9</v>
      </c>
      <c r="H342">
        <v>5.0000000000000001E-301</v>
      </c>
      <c r="I342">
        <v>0</v>
      </c>
      <c r="J342">
        <v>-6631269.79</v>
      </c>
      <c r="K342">
        <v>0</v>
      </c>
      <c r="L342">
        <v>15</v>
      </c>
      <c r="M342" s="1" t="s">
        <v>28</v>
      </c>
      <c r="N342">
        <v>122057</v>
      </c>
      <c r="O342" s="1" t="s">
        <v>29</v>
      </c>
      <c r="P342" s="1" t="s">
        <v>30</v>
      </c>
      <c r="Q342" s="1" t="s">
        <v>31</v>
      </c>
      <c r="R342" s="1"/>
      <c r="S342" s="1"/>
      <c r="T342" s="1" t="s">
        <v>372</v>
      </c>
      <c r="U342" s="1" t="s">
        <v>1056</v>
      </c>
      <c r="V342">
        <v>0</v>
      </c>
      <c r="W342">
        <v>7598.39</v>
      </c>
      <c r="X342">
        <v>-7598.39</v>
      </c>
      <c r="Y342">
        <v>0</v>
      </c>
    </row>
    <row r="343" spans="1:25" x14ac:dyDescent="0.25">
      <c r="A343" s="1" t="s">
        <v>25</v>
      </c>
      <c r="B343" s="1" t="s">
        <v>26</v>
      </c>
      <c r="C343" s="1" t="s">
        <v>27</v>
      </c>
      <c r="D343">
        <v>5.0000000000000001E-301</v>
      </c>
      <c r="E343">
        <v>5.0000000000000001E-301</v>
      </c>
      <c r="F343">
        <v>5.0000000000000001E-301</v>
      </c>
      <c r="G343">
        <v>6.5410858951508999E-9</v>
      </c>
      <c r="H343">
        <v>5.0000000000000001E-301</v>
      </c>
      <c r="I343">
        <v>0</v>
      </c>
      <c r="J343">
        <v>-6631269.79</v>
      </c>
      <c r="K343">
        <v>0</v>
      </c>
      <c r="L343">
        <v>15</v>
      </c>
      <c r="M343" s="1" t="s">
        <v>28</v>
      </c>
      <c r="N343">
        <v>122057</v>
      </c>
      <c r="O343" s="1" t="s">
        <v>29</v>
      </c>
      <c r="P343" s="1" t="s">
        <v>30</v>
      </c>
      <c r="Q343" s="1" t="s">
        <v>31</v>
      </c>
      <c r="R343" s="1"/>
      <c r="S343" s="1"/>
      <c r="T343" s="1" t="s">
        <v>373</v>
      </c>
      <c r="U343" s="1" t="s">
        <v>1057</v>
      </c>
      <c r="V343">
        <v>0</v>
      </c>
      <c r="W343">
        <v>2449.38</v>
      </c>
      <c r="X343">
        <v>-2449.38</v>
      </c>
      <c r="Y343">
        <v>0</v>
      </c>
    </row>
    <row r="344" spans="1:25" x14ac:dyDescent="0.25">
      <c r="A344" s="1" t="s">
        <v>25</v>
      </c>
      <c r="B344" s="1" t="s">
        <v>26</v>
      </c>
      <c r="C344" s="1" t="s">
        <v>27</v>
      </c>
      <c r="D344">
        <v>5.0000000000000001E-301</v>
      </c>
      <c r="E344">
        <v>5.0000000000000001E-301</v>
      </c>
      <c r="F344">
        <v>5.0000000000000001E-301</v>
      </c>
      <c r="G344">
        <v>6.5410858951508999E-9</v>
      </c>
      <c r="H344">
        <v>5.0000000000000001E-301</v>
      </c>
      <c r="I344">
        <v>0</v>
      </c>
      <c r="J344">
        <v>-6631269.79</v>
      </c>
      <c r="K344">
        <v>0</v>
      </c>
      <c r="L344">
        <v>15</v>
      </c>
      <c r="M344" s="1" t="s">
        <v>28</v>
      </c>
      <c r="N344">
        <v>122057</v>
      </c>
      <c r="O344" s="1" t="s">
        <v>29</v>
      </c>
      <c r="P344" s="1" t="s">
        <v>30</v>
      </c>
      <c r="Q344" s="1" t="s">
        <v>31</v>
      </c>
      <c r="R344" s="1"/>
      <c r="S344" s="1"/>
      <c r="T344" s="1" t="s">
        <v>374</v>
      </c>
      <c r="U344" s="1" t="s">
        <v>1058</v>
      </c>
      <c r="V344">
        <v>0</v>
      </c>
      <c r="W344">
        <v>4770.51</v>
      </c>
      <c r="X344">
        <v>-4770.51</v>
      </c>
      <c r="Y344">
        <v>0</v>
      </c>
    </row>
    <row r="345" spans="1:25" x14ac:dyDescent="0.25">
      <c r="A345" s="1" t="s">
        <v>25</v>
      </c>
      <c r="B345" s="1" t="s">
        <v>26</v>
      </c>
      <c r="C345" s="1" t="s">
        <v>27</v>
      </c>
      <c r="D345">
        <v>5.0000000000000001E-301</v>
      </c>
      <c r="E345">
        <v>5.0000000000000001E-301</v>
      </c>
      <c r="F345">
        <v>5.0000000000000001E-301</v>
      </c>
      <c r="G345">
        <v>6.5410858951508999E-9</v>
      </c>
      <c r="H345">
        <v>5.0000000000000001E-301</v>
      </c>
      <c r="I345">
        <v>0</v>
      </c>
      <c r="J345">
        <v>-6631269.79</v>
      </c>
      <c r="K345">
        <v>0</v>
      </c>
      <c r="L345">
        <v>15</v>
      </c>
      <c r="M345" s="1" t="s">
        <v>28</v>
      </c>
      <c r="N345">
        <v>122057</v>
      </c>
      <c r="O345" s="1" t="s">
        <v>29</v>
      </c>
      <c r="P345" s="1" t="s">
        <v>30</v>
      </c>
      <c r="Q345" s="1" t="s">
        <v>31</v>
      </c>
      <c r="R345" s="1"/>
      <c r="S345" s="1"/>
      <c r="T345" s="1" t="s">
        <v>375</v>
      </c>
      <c r="U345" s="1" t="s">
        <v>1059</v>
      </c>
      <c r="V345">
        <v>0</v>
      </c>
      <c r="W345">
        <v>10398.799999999999</v>
      </c>
      <c r="X345">
        <v>-10398.799999999999</v>
      </c>
      <c r="Y345">
        <v>0</v>
      </c>
    </row>
    <row r="346" spans="1:25" x14ac:dyDescent="0.25">
      <c r="A346" s="1" t="s">
        <v>25</v>
      </c>
      <c r="B346" s="1" t="s">
        <v>26</v>
      </c>
      <c r="C346" s="1" t="s">
        <v>27</v>
      </c>
      <c r="D346">
        <v>5.0000000000000001E-301</v>
      </c>
      <c r="E346">
        <v>5.0000000000000001E-301</v>
      </c>
      <c r="F346">
        <v>5.0000000000000001E-301</v>
      </c>
      <c r="G346">
        <v>6.5410858951508999E-9</v>
      </c>
      <c r="H346">
        <v>5.0000000000000001E-301</v>
      </c>
      <c r="I346">
        <v>0</v>
      </c>
      <c r="J346">
        <v>-6631269.79</v>
      </c>
      <c r="K346">
        <v>0</v>
      </c>
      <c r="L346">
        <v>15</v>
      </c>
      <c r="M346" s="1" t="s">
        <v>28</v>
      </c>
      <c r="N346">
        <v>122057</v>
      </c>
      <c r="O346" s="1" t="s">
        <v>29</v>
      </c>
      <c r="P346" s="1" t="s">
        <v>30</v>
      </c>
      <c r="Q346" s="1" t="s">
        <v>31</v>
      </c>
      <c r="R346" s="1"/>
      <c r="S346" s="1"/>
      <c r="T346" s="1" t="s">
        <v>376</v>
      </c>
      <c r="U346" s="1" t="s">
        <v>1060</v>
      </c>
      <c r="V346">
        <v>0</v>
      </c>
      <c r="W346">
        <v>6274.8</v>
      </c>
      <c r="X346">
        <v>-6274.8</v>
      </c>
      <c r="Y346">
        <v>0</v>
      </c>
    </row>
    <row r="347" spans="1:25" x14ac:dyDescent="0.25">
      <c r="A347" s="1" t="s">
        <v>25</v>
      </c>
      <c r="B347" s="1" t="s">
        <v>26</v>
      </c>
      <c r="C347" s="1" t="s">
        <v>27</v>
      </c>
      <c r="D347">
        <v>5.0000000000000001E-301</v>
      </c>
      <c r="E347">
        <v>5.0000000000000001E-301</v>
      </c>
      <c r="F347">
        <v>5.0000000000000001E-301</v>
      </c>
      <c r="G347">
        <v>6.5410858951508999E-9</v>
      </c>
      <c r="H347">
        <v>5.0000000000000001E-301</v>
      </c>
      <c r="I347">
        <v>0</v>
      </c>
      <c r="J347">
        <v>-6631269.79</v>
      </c>
      <c r="K347">
        <v>0</v>
      </c>
      <c r="L347">
        <v>15</v>
      </c>
      <c r="M347" s="1" t="s">
        <v>28</v>
      </c>
      <c r="N347">
        <v>122057</v>
      </c>
      <c r="O347" s="1" t="s">
        <v>29</v>
      </c>
      <c r="P347" s="1" t="s">
        <v>30</v>
      </c>
      <c r="Q347" s="1" t="s">
        <v>31</v>
      </c>
      <c r="R347" s="1"/>
      <c r="S347" s="1"/>
      <c r="T347" s="1" t="s">
        <v>377</v>
      </c>
      <c r="U347" s="1" t="s">
        <v>1061</v>
      </c>
      <c r="V347">
        <v>0</v>
      </c>
      <c r="W347">
        <v>2647.26</v>
      </c>
      <c r="X347">
        <v>-2647.26</v>
      </c>
      <c r="Y347">
        <v>0</v>
      </c>
    </row>
    <row r="348" spans="1:25" x14ac:dyDescent="0.25">
      <c r="A348" s="1" t="s">
        <v>25</v>
      </c>
      <c r="B348" s="1" t="s">
        <v>26</v>
      </c>
      <c r="C348" s="1" t="s">
        <v>27</v>
      </c>
      <c r="D348">
        <v>5.0000000000000001E-301</v>
      </c>
      <c r="E348">
        <v>5.0000000000000001E-301</v>
      </c>
      <c r="F348">
        <v>5.0000000000000001E-301</v>
      </c>
      <c r="G348">
        <v>6.5410858951508999E-9</v>
      </c>
      <c r="H348">
        <v>5.0000000000000001E-301</v>
      </c>
      <c r="I348">
        <v>0</v>
      </c>
      <c r="J348">
        <v>-6631269.79</v>
      </c>
      <c r="K348">
        <v>0</v>
      </c>
      <c r="L348">
        <v>15</v>
      </c>
      <c r="M348" s="1" t="s">
        <v>28</v>
      </c>
      <c r="N348">
        <v>122057</v>
      </c>
      <c r="O348" s="1" t="s">
        <v>29</v>
      </c>
      <c r="P348" s="1" t="s">
        <v>30</v>
      </c>
      <c r="Q348" s="1" t="s">
        <v>31</v>
      </c>
      <c r="R348" s="1"/>
      <c r="S348" s="1"/>
      <c r="T348" s="1" t="s">
        <v>378</v>
      </c>
      <c r="U348" s="1" t="s">
        <v>1062</v>
      </c>
      <c r="V348">
        <v>0</v>
      </c>
      <c r="W348">
        <v>1793.14</v>
      </c>
      <c r="X348">
        <v>-1793.14</v>
      </c>
      <c r="Y348">
        <v>0</v>
      </c>
    </row>
    <row r="349" spans="1:25" x14ac:dyDescent="0.25">
      <c r="A349" s="1" t="s">
        <v>25</v>
      </c>
      <c r="B349" s="1" t="s">
        <v>26</v>
      </c>
      <c r="C349" s="1" t="s">
        <v>27</v>
      </c>
      <c r="D349">
        <v>5.0000000000000001E-301</v>
      </c>
      <c r="E349">
        <v>5.0000000000000001E-301</v>
      </c>
      <c r="F349">
        <v>5.0000000000000001E-301</v>
      </c>
      <c r="G349">
        <v>6.5410858951508999E-9</v>
      </c>
      <c r="H349">
        <v>5.0000000000000001E-301</v>
      </c>
      <c r="I349">
        <v>0</v>
      </c>
      <c r="J349">
        <v>-6631269.79</v>
      </c>
      <c r="K349">
        <v>0</v>
      </c>
      <c r="L349">
        <v>15</v>
      </c>
      <c r="M349" s="1" t="s">
        <v>28</v>
      </c>
      <c r="N349">
        <v>122057</v>
      </c>
      <c r="O349" s="1" t="s">
        <v>29</v>
      </c>
      <c r="P349" s="1" t="s">
        <v>30</v>
      </c>
      <c r="Q349" s="1" t="s">
        <v>31</v>
      </c>
      <c r="R349" s="1"/>
      <c r="S349" s="1"/>
      <c r="T349" s="1" t="s">
        <v>379</v>
      </c>
      <c r="U349" s="1" t="s">
        <v>1063</v>
      </c>
      <c r="V349">
        <v>0</v>
      </c>
      <c r="W349">
        <v>6504.15</v>
      </c>
      <c r="X349">
        <v>-6504.15</v>
      </c>
      <c r="Y349">
        <v>0</v>
      </c>
    </row>
    <row r="350" spans="1:25" x14ac:dyDescent="0.25">
      <c r="A350" s="1" t="s">
        <v>25</v>
      </c>
      <c r="B350" s="1" t="s">
        <v>26</v>
      </c>
      <c r="C350" s="1" t="s">
        <v>27</v>
      </c>
      <c r="D350">
        <v>5.0000000000000001E-301</v>
      </c>
      <c r="E350">
        <v>5.0000000000000001E-301</v>
      </c>
      <c r="F350">
        <v>5.0000000000000001E-301</v>
      </c>
      <c r="G350">
        <v>6.5410858951508999E-9</v>
      </c>
      <c r="H350">
        <v>5.0000000000000001E-301</v>
      </c>
      <c r="I350">
        <v>0</v>
      </c>
      <c r="J350">
        <v>-6631269.79</v>
      </c>
      <c r="K350">
        <v>0</v>
      </c>
      <c r="L350">
        <v>15</v>
      </c>
      <c r="M350" s="1" t="s">
        <v>28</v>
      </c>
      <c r="N350">
        <v>122057</v>
      </c>
      <c r="O350" s="1" t="s">
        <v>29</v>
      </c>
      <c r="P350" s="1" t="s">
        <v>30</v>
      </c>
      <c r="Q350" s="1" t="s">
        <v>31</v>
      </c>
      <c r="R350" s="1"/>
      <c r="S350" s="1"/>
      <c r="T350" s="1" t="s">
        <v>380</v>
      </c>
      <c r="U350" s="1" t="s">
        <v>1064</v>
      </c>
      <c r="V350">
        <v>0</v>
      </c>
      <c r="W350">
        <v>4395.21</v>
      </c>
      <c r="X350">
        <v>-4395.21</v>
      </c>
      <c r="Y350">
        <v>0</v>
      </c>
    </row>
    <row r="351" spans="1:25" x14ac:dyDescent="0.25">
      <c r="A351" s="1" t="s">
        <v>25</v>
      </c>
      <c r="B351" s="1" t="s">
        <v>26</v>
      </c>
      <c r="C351" s="1" t="s">
        <v>27</v>
      </c>
      <c r="D351">
        <v>5.0000000000000001E-301</v>
      </c>
      <c r="E351">
        <v>5.0000000000000001E-301</v>
      </c>
      <c r="F351">
        <v>5.0000000000000001E-301</v>
      </c>
      <c r="G351">
        <v>6.5410858951508999E-9</v>
      </c>
      <c r="H351">
        <v>5.0000000000000001E-301</v>
      </c>
      <c r="I351">
        <v>0</v>
      </c>
      <c r="J351">
        <v>-6631269.79</v>
      </c>
      <c r="K351">
        <v>0</v>
      </c>
      <c r="L351">
        <v>15</v>
      </c>
      <c r="M351" s="1" t="s">
        <v>28</v>
      </c>
      <c r="N351">
        <v>122057</v>
      </c>
      <c r="O351" s="1" t="s">
        <v>29</v>
      </c>
      <c r="P351" s="1" t="s">
        <v>30</v>
      </c>
      <c r="Q351" s="1" t="s">
        <v>31</v>
      </c>
      <c r="R351" s="1"/>
      <c r="S351" s="1"/>
      <c r="T351" s="1" t="s">
        <v>381</v>
      </c>
      <c r="U351" s="1" t="s">
        <v>1065</v>
      </c>
      <c r="V351">
        <v>0</v>
      </c>
      <c r="W351">
        <v>4629.22</v>
      </c>
      <c r="X351">
        <v>-4629.22</v>
      </c>
      <c r="Y351">
        <v>0</v>
      </c>
    </row>
    <row r="352" spans="1:25" x14ac:dyDescent="0.25">
      <c r="A352" s="1" t="s">
        <v>25</v>
      </c>
      <c r="B352" s="1" t="s">
        <v>26</v>
      </c>
      <c r="C352" s="1" t="s">
        <v>27</v>
      </c>
      <c r="D352">
        <v>5.0000000000000001E-301</v>
      </c>
      <c r="E352">
        <v>5.0000000000000001E-301</v>
      </c>
      <c r="F352">
        <v>5.0000000000000001E-301</v>
      </c>
      <c r="G352">
        <v>6.5410858951508999E-9</v>
      </c>
      <c r="H352">
        <v>5.0000000000000001E-301</v>
      </c>
      <c r="I352">
        <v>0</v>
      </c>
      <c r="J352">
        <v>-6631269.79</v>
      </c>
      <c r="K352">
        <v>0</v>
      </c>
      <c r="L352">
        <v>15</v>
      </c>
      <c r="M352" s="1" t="s">
        <v>28</v>
      </c>
      <c r="N352">
        <v>122057</v>
      </c>
      <c r="O352" s="1" t="s">
        <v>29</v>
      </c>
      <c r="P352" s="1" t="s">
        <v>30</v>
      </c>
      <c r="Q352" s="1" t="s">
        <v>31</v>
      </c>
      <c r="R352" s="1"/>
      <c r="S352" s="1"/>
      <c r="T352" s="1" t="s">
        <v>382</v>
      </c>
      <c r="U352" s="1" t="s">
        <v>1066</v>
      </c>
      <c r="V352">
        <v>0</v>
      </c>
      <c r="W352">
        <v>1730.08</v>
      </c>
      <c r="X352">
        <v>-1730.08</v>
      </c>
      <c r="Y352">
        <v>0</v>
      </c>
    </row>
    <row r="353" spans="1:25" x14ac:dyDescent="0.25">
      <c r="A353" s="1" t="s">
        <v>25</v>
      </c>
      <c r="B353" s="1" t="s">
        <v>26</v>
      </c>
      <c r="C353" s="1" t="s">
        <v>27</v>
      </c>
      <c r="D353">
        <v>5.0000000000000001E-301</v>
      </c>
      <c r="E353">
        <v>5.0000000000000001E-301</v>
      </c>
      <c r="F353">
        <v>5.0000000000000001E-301</v>
      </c>
      <c r="G353">
        <v>6.5410858951508999E-9</v>
      </c>
      <c r="H353">
        <v>5.0000000000000001E-301</v>
      </c>
      <c r="I353">
        <v>0</v>
      </c>
      <c r="J353">
        <v>-6631269.79</v>
      </c>
      <c r="K353">
        <v>0</v>
      </c>
      <c r="L353">
        <v>15</v>
      </c>
      <c r="M353" s="1" t="s">
        <v>28</v>
      </c>
      <c r="N353">
        <v>122057</v>
      </c>
      <c r="O353" s="1" t="s">
        <v>29</v>
      </c>
      <c r="P353" s="1" t="s">
        <v>30</v>
      </c>
      <c r="Q353" s="1" t="s">
        <v>31</v>
      </c>
      <c r="R353" s="1"/>
      <c r="S353" s="1"/>
      <c r="T353" s="1" t="s">
        <v>383</v>
      </c>
      <c r="U353" s="1" t="s">
        <v>1067</v>
      </c>
      <c r="V353">
        <v>0</v>
      </c>
      <c r="W353">
        <v>5093.1099999999997</v>
      </c>
      <c r="X353">
        <v>-5093.1099999999997</v>
      </c>
      <c r="Y353">
        <v>0</v>
      </c>
    </row>
    <row r="354" spans="1:25" x14ac:dyDescent="0.25">
      <c r="A354" s="1" t="s">
        <v>25</v>
      </c>
      <c r="B354" s="1" t="s">
        <v>26</v>
      </c>
      <c r="C354" s="1" t="s">
        <v>27</v>
      </c>
      <c r="D354">
        <v>5.0000000000000001E-301</v>
      </c>
      <c r="E354">
        <v>5.0000000000000001E-301</v>
      </c>
      <c r="F354">
        <v>5.0000000000000001E-301</v>
      </c>
      <c r="G354">
        <v>6.5410858951508999E-9</v>
      </c>
      <c r="H354">
        <v>5.0000000000000001E-301</v>
      </c>
      <c r="I354">
        <v>0</v>
      </c>
      <c r="J354">
        <v>-6631269.79</v>
      </c>
      <c r="K354">
        <v>0</v>
      </c>
      <c r="L354">
        <v>15</v>
      </c>
      <c r="M354" s="1" t="s">
        <v>28</v>
      </c>
      <c r="N354">
        <v>122057</v>
      </c>
      <c r="O354" s="1" t="s">
        <v>29</v>
      </c>
      <c r="P354" s="1" t="s">
        <v>30</v>
      </c>
      <c r="Q354" s="1" t="s">
        <v>31</v>
      </c>
      <c r="R354" s="1"/>
      <c r="S354" s="1"/>
      <c r="T354" s="1" t="s">
        <v>384</v>
      </c>
      <c r="U354" s="1" t="s">
        <v>1068</v>
      </c>
      <c r="V354">
        <v>0</v>
      </c>
      <c r="W354">
        <v>7586.3</v>
      </c>
      <c r="X354">
        <v>-7586.3</v>
      </c>
      <c r="Y354">
        <v>0</v>
      </c>
    </row>
    <row r="355" spans="1:25" x14ac:dyDescent="0.25">
      <c r="A355" s="1" t="s">
        <v>25</v>
      </c>
      <c r="B355" s="1" t="s">
        <v>26</v>
      </c>
      <c r="C355" s="1" t="s">
        <v>27</v>
      </c>
      <c r="D355">
        <v>5.0000000000000001E-301</v>
      </c>
      <c r="E355">
        <v>5.0000000000000001E-301</v>
      </c>
      <c r="F355">
        <v>5.0000000000000001E-301</v>
      </c>
      <c r="G355">
        <v>6.5410858951508999E-9</v>
      </c>
      <c r="H355">
        <v>5.0000000000000001E-301</v>
      </c>
      <c r="I355">
        <v>0</v>
      </c>
      <c r="J355">
        <v>-6631269.79</v>
      </c>
      <c r="K355">
        <v>0</v>
      </c>
      <c r="L355">
        <v>15</v>
      </c>
      <c r="M355" s="1" t="s">
        <v>28</v>
      </c>
      <c r="N355">
        <v>122057</v>
      </c>
      <c r="O355" s="1" t="s">
        <v>29</v>
      </c>
      <c r="P355" s="1" t="s">
        <v>30</v>
      </c>
      <c r="Q355" s="1" t="s">
        <v>31</v>
      </c>
      <c r="R355" s="1"/>
      <c r="S355" s="1"/>
      <c r="T355" s="1" t="s">
        <v>385</v>
      </c>
      <c r="U355" s="1" t="s">
        <v>1069</v>
      </c>
      <c r="V355">
        <v>0</v>
      </c>
      <c r="W355">
        <v>10498.15</v>
      </c>
      <c r="X355">
        <v>-10498.15</v>
      </c>
      <c r="Y355">
        <v>0</v>
      </c>
    </row>
    <row r="356" spans="1:25" x14ac:dyDescent="0.25">
      <c r="A356" s="1" t="s">
        <v>25</v>
      </c>
      <c r="B356" s="1" t="s">
        <v>26</v>
      </c>
      <c r="C356" s="1" t="s">
        <v>27</v>
      </c>
      <c r="D356">
        <v>5.0000000000000001E-301</v>
      </c>
      <c r="E356">
        <v>5.0000000000000001E-301</v>
      </c>
      <c r="F356">
        <v>5.0000000000000001E-301</v>
      </c>
      <c r="G356">
        <v>6.5410858951508999E-9</v>
      </c>
      <c r="H356">
        <v>5.0000000000000001E-301</v>
      </c>
      <c r="I356">
        <v>0</v>
      </c>
      <c r="J356">
        <v>-6631269.79</v>
      </c>
      <c r="K356">
        <v>0</v>
      </c>
      <c r="L356">
        <v>15</v>
      </c>
      <c r="M356" s="1" t="s">
        <v>28</v>
      </c>
      <c r="N356">
        <v>122057</v>
      </c>
      <c r="O356" s="1" t="s">
        <v>29</v>
      </c>
      <c r="P356" s="1" t="s">
        <v>30</v>
      </c>
      <c r="Q356" s="1" t="s">
        <v>31</v>
      </c>
      <c r="R356" s="1"/>
      <c r="S356" s="1"/>
      <c r="T356" s="1" t="s">
        <v>386</v>
      </c>
      <c r="U356" s="1" t="s">
        <v>1070</v>
      </c>
      <c r="V356">
        <v>0</v>
      </c>
      <c r="W356">
        <v>2503.1999999999998</v>
      </c>
      <c r="X356">
        <v>-2503.1999999999998</v>
      </c>
      <c r="Y356">
        <v>0</v>
      </c>
    </row>
    <row r="357" spans="1:25" x14ac:dyDescent="0.25">
      <c r="A357" s="1" t="s">
        <v>25</v>
      </c>
      <c r="B357" s="1" t="s">
        <v>26</v>
      </c>
      <c r="C357" s="1" t="s">
        <v>27</v>
      </c>
      <c r="D357">
        <v>5.0000000000000001E-301</v>
      </c>
      <c r="E357">
        <v>5.0000000000000001E-301</v>
      </c>
      <c r="F357">
        <v>5.0000000000000001E-301</v>
      </c>
      <c r="G357">
        <v>6.5410858951508999E-9</v>
      </c>
      <c r="H357">
        <v>5.0000000000000001E-301</v>
      </c>
      <c r="I357">
        <v>0</v>
      </c>
      <c r="J357">
        <v>-6631269.79</v>
      </c>
      <c r="K357">
        <v>0</v>
      </c>
      <c r="L357">
        <v>15</v>
      </c>
      <c r="M357" s="1" t="s">
        <v>28</v>
      </c>
      <c r="N357">
        <v>122057</v>
      </c>
      <c r="O357" s="1" t="s">
        <v>29</v>
      </c>
      <c r="P357" s="1" t="s">
        <v>30</v>
      </c>
      <c r="Q357" s="1" t="s">
        <v>31</v>
      </c>
      <c r="R357" s="1"/>
      <c r="S357" s="1"/>
      <c r="T357" s="1" t="s">
        <v>387</v>
      </c>
      <c r="U357" s="1" t="s">
        <v>917</v>
      </c>
      <c r="V357">
        <v>0</v>
      </c>
      <c r="W357">
        <v>6452.26</v>
      </c>
      <c r="X357">
        <v>-6452.26</v>
      </c>
      <c r="Y357">
        <v>0</v>
      </c>
    </row>
    <row r="358" spans="1:25" x14ac:dyDescent="0.25">
      <c r="A358" s="1" t="s">
        <v>25</v>
      </c>
      <c r="B358" s="1" t="s">
        <v>26</v>
      </c>
      <c r="C358" s="1" t="s">
        <v>27</v>
      </c>
      <c r="D358">
        <v>5.0000000000000001E-301</v>
      </c>
      <c r="E358">
        <v>5.0000000000000001E-301</v>
      </c>
      <c r="F358">
        <v>5.0000000000000001E-301</v>
      </c>
      <c r="G358">
        <v>6.5410858951508999E-9</v>
      </c>
      <c r="H358">
        <v>5.0000000000000001E-301</v>
      </c>
      <c r="I358">
        <v>0</v>
      </c>
      <c r="J358">
        <v>-6631269.79</v>
      </c>
      <c r="K358">
        <v>0</v>
      </c>
      <c r="L358">
        <v>15</v>
      </c>
      <c r="M358" s="1" t="s">
        <v>28</v>
      </c>
      <c r="N358">
        <v>122057</v>
      </c>
      <c r="O358" s="1" t="s">
        <v>29</v>
      </c>
      <c r="P358" s="1" t="s">
        <v>30</v>
      </c>
      <c r="Q358" s="1" t="s">
        <v>31</v>
      </c>
      <c r="R358" s="1"/>
      <c r="S358" s="1"/>
      <c r="T358" s="1" t="s">
        <v>388</v>
      </c>
      <c r="U358" s="1" t="s">
        <v>1071</v>
      </c>
      <c r="V358">
        <v>0</v>
      </c>
      <c r="W358">
        <v>3005.7</v>
      </c>
      <c r="X358">
        <v>-3005.7</v>
      </c>
      <c r="Y358">
        <v>0</v>
      </c>
    </row>
    <row r="359" spans="1:25" x14ac:dyDescent="0.25">
      <c r="A359" s="1" t="s">
        <v>25</v>
      </c>
      <c r="B359" s="1" t="s">
        <v>26</v>
      </c>
      <c r="C359" s="1" t="s">
        <v>27</v>
      </c>
      <c r="D359">
        <v>5.0000000000000001E-301</v>
      </c>
      <c r="E359">
        <v>5.0000000000000001E-301</v>
      </c>
      <c r="F359">
        <v>5.0000000000000001E-301</v>
      </c>
      <c r="G359">
        <v>6.5410858951508999E-9</v>
      </c>
      <c r="H359">
        <v>5.0000000000000001E-301</v>
      </c>
      <c r="I359">
        <v>0</v>
      </c>
      <c r="J359">
        <v>-6631269.79</v>
      </c>
      <c r="K359">
        <v>0</v>
      </c>
      <c r="L359">
        <v>15</v>
      </c>
      <c r="M359" s="1" t="s">
        <v>28</v>
      </c>
      <c r="N359">
        <v>122057</v>
      </c>
      <c r="O359" s="1" t="s">
        <v>29</v>
      </c>
      <c r="P359" s="1" t="s">
        <v>30</v>
      </c>
      <c r="Q359" s="1" t="s">
        <v>31</v>
      </c>
      <c r="R359" s="1"/>
      <c r="S359" s="1"/>
      <c r="T359" s="1" t="s">
        <v>389</v>
      </c>
      <c r="U359" s="1" t="s">
        <v>1072</v>
      </c>
      <c r="V359">
        <v>0</v>
      </c>
      <c r="W359">
        <v>398.73</v>
      </c>
      <c r="X359">
        <v>-398.73</v>
      </c>
      <c r="Y359">
        <v>0</v>
      </c>
    </row>
    <row r="360" spans="1:25" x14ac:dyDescent="0.25">
      <c r="A360" s="1" t="s">
        <v>25</v>
      </c>
      <c r="B360" s="1" t="s">
        <v>26</v>
      </c>
      <c r="C360" s="1" t="s">
        <v>27</v>
      </c>
      <c r="D360">
        <v>5.0000000000000001E-301</v>
      </c>
      <c r="E360">
        <v>5.0000000000000001E-301</v>
      </c>
      <c r="F360">
        <v>5.0000000000000001E-301</v>
      </c>
      <c r="G360">
        <v>6.5410858951508999E-9</v>
      </c>
      <c r="H360">
        <v>5.0000000000000001E-301</v>
      </c>
      <c r="I360">
        <v>0</v>
      </c>
      <c r="J360">
        <v>-6631269.79</v>
      </c>
      <c r="K360">
        <v>0</v>
      </c>
      <c r="L360">
        <v>15</v>
      </c>
      <c r="M360" s="1" t="s">
        <v>28</v>
      </c>
      <c r="N360">
        <v>122057</v>
      </c>
      <c r="O360" s="1" t="s">
        <v>29</v>
      </c>
      <c r="P360" s="1" t="s">
        <v>30</v>
      </c>
      <c r="Q360" s="1" t="s">
        <v>31</v>
      </c>
      <c r="R360" s="1"/>
      <c r="S360" s="1"/>
      <c r="T360" s="1" t="s">
        <v>390</v>
      </c>
      <c r="U360" s="1" t="s">
        <v>1073</v>
      </c>
      <c r="V360">
        <v>0</v>
      </c>
      <c r="W360">
        <v>737.57</v>
      </c>
      <c r="X360">
        <v>-737.57</v>
      </c>
      <c r="Y360">
        <v>0</v>
      </c>
    </row>
    <row r="361" spans="1:25" x14ac:dyDescent="0.25">
      <c r="A361" s="1" t="s">
        <v>25</v>
      </c>
      <c r="B361" s="1" t="s">
        <v>26</v>
      </c>
      <c r="C361" s="1" t="s">
        <v>27</v>
      </c>
      <c r="D361">
        <v>5.0000000000000001E-301</v>
      </c>
      <c r="E361">
        <v>5.0000000000000001E-301</v>
      </c>
      <c r="F361">
        <v>5.0000000000000001E-301</v>
      </c>
      <c r="G361">
        <v>6.5410858951508999E-9</v>
      </c>
      <c r="H361">
        <v>5.0000000000000001E-301</v>
      </c>
      <c r="I361">
        <v>0</v>
      </c>
      <c r="J361">
        <v>-6631269.79</v>
      </c>
      <c r="K361">
        <v>0</v>
      </c>
      <c r="L361">
        <v>15</v>
      </c>
      <c r="M361" s="1" t="s">
        <v>28</v>
      </c>
      <c r="N361">
        <v>122057</v>
      </c>
      <c r="O361" s="1" t="s">
        <v>29</v>
      </c>
      <c r="P361" s="1" t="s">
        <v>30</v>
      </c>
      <c r="Q361" s="1" t="s">
        <v>31</v>
      </c>
      <c r="R361" s="1"/>
      <c r="S361" s="1"/>
      <c r="T361" s="1" t="s">
        <v>391</v>
      </c>
      <c r="U361" s="1" t="s">
        <v>1074</v>
      </c>
      <c r="V361">
        <v>0</v>
      </c>
      <c r="W361">
        <v>752.98</v>
      </c>
      <c r="X361">
        <v>-752.98</v>
      </c>
      <c r="Y361">
        <v>0</v>
      </c>
    </row>
    <row r="362" spans="1:25" x14ac:dyDescent="0.25">
      <c r="A362" s="1" t="s">
        <v>25</v>
      </c>
      <c r="B362" s="1" t="s">
        <v>26</v>
      </c>
      <c r="C362" s="1" t="s">
        <v>27</v>
      </c>
      <c r="D362">
        <v>5.0000000000000001E-301</v>
      </c>
      <c r="E362">
        <v>5.0000000000000001E-301</v>
      </c>
      <c r="F362">
        <v>5.0000000000000001E-301</v>
      </c>
      <c r="G362">
        <v>6.5410858951508999E-9</v>
      </c>
      <c r="H362">
        <v>5.0000000000000001E-301</v>
      </c>
      <c r="I362">
        <v>0</v>
      </c>
      <c r="J362">
        <v>-6631269.79</v>
      </c>
      <c r="K362">
        <v>0</v>
      </c>
      <c r="L362">
        <v>15</v>
      </c>
      <c r="M362" s="1" t="s">
        <v>28</v>
      </c>
      <c r="N362">
        <v>122057</v>
      </c>
      <c r="O362" s="1" t="s">
        <v>29</v>
      </c>
      <c r="P362" s="1" t="s">
        <v>30</v>
      </c>
      <c r="Q362" s="1" t="s">
        <v>31</v>
      </c>
      <c r="R362" s="1"/>
      <c r="S362" s="1"/>
      <c r="T362" s="1" t="s">
        <v>392</v>
      </c>
      <c r="U362" s="1" t="s">
        <v>1075</v>
      </c>
      <c r="V362">
        <v>10835</v>
      </c>
      <c r="W362">
        <v>5371.15</v>
      </c>
      <c r="X362">
        <v>5463.85</v>
      </c>
      <c r="Y362">
        <v>0</v>
      </c>
    </row>
    <row r="363" spans="1:25" x14ac:dyDescent="0.25">
      <c r="A363" s="1" t="s">
        <v>25</v>
      </c>
      <c r="B363" s="1" t="s">
        <v>26</v>
      </c>
      <c r="C363" s="1" t="s">
        <v>27</v>
      </c>
      <c r="D363">
        <v>5.0000000000000001E-301</v>
      </c>
      <c r="E363">
        <v>5.0000000000000001E-301</v>
      </c>
      <c r="F363">
        <v>5.0000000000000001E-301</v>
      </c>
      <c r="G363">
        <v>6.5410858951508999E-9</v>
      </c>
      <c r="H363">
        <v>5.0000000000000001E-301</v>
      </c>
      <c r="I363">
        <v>0</v>
      </c>
      <c r="J363">
        <v>-6631269.79</v>
      </c>
      <c r="K363">
        <v>0</v>
      </c>
      <c r="L363">
        <v>15</v>
      </c>
      <c r="M363" s="1" t="s">
        <v>28</v>
      </c>
      <c r="N363">
        <v>122057</v>
      </c>
      <c r="O363" s="1" t="s">
        <v>29</v>
      </c>
      <c r="P363" s="1" t="s">
        <v>30</v>
      </c>
      <c r="Q363" s="1" t="s">
        <v>31</v>
      </c>
      <c r="R363" s="1"/>
      <c r="S363" s="1"/>
      <c r="T363" s="1" t="s">
        <v>393</v>
      </c>
      <c r="U363" s="1" t="s">
        <v>1076</v>
      </c>
      <c r="V363">
        <v>9030</v>
      </c>
      <c r="W363">
        <v>3870</v>
      </c>
      <c r="X363">
        <v>5160</v>
      </c>
      <c r="Y363">
        <v>0</v>
      </c>
    </row>
    <row r="364" spans="1:25" x14ac:dyDescent="0.25">
      <c r="A364" s="1" t="s">
        <v>25</v>
      </c>
      <c r="B364" s="1" t="s">
        <v>26</v>
      </c>
      <c r="C364" s="1" t="s">
        <v>27</v>
      </c>
      <c r="D364">
        <v>5.0000000000000001E-301</v>
      </c>
      <c r="E364">
        <v>5.0000000000000001E-301</v>
      </c>
      <c r="F364">
        <v>5.0000000000000001E-301</v>
      </c>
      <c r="G364">
        <v>6.5410858951508999E-9</v>
      </c>
      <c r="H364">
        <v>5.0000000000000001E-301</v>
      </c>
      <c r="I364">
        <v>0</v>
      </c>
      <c r="J364">
        <v>-6631269.79</v>
      </c>
      <c r="K364">
        <v>0</v>
      </c>
      <c r="L364">
        <v>15</v>
      </c>
      <c r="M364" s="1" t="s">
        <v>28</v>
      </c>
      <c r="N364">
        <v>122057</v>
      </c>
      <c r="O364" s="1" t="s">
        <v>29</v>
      </c>
      <c r="P364" s="1" t="s">
        <v>30</v>
      </c>
      <c r="Q364" s="1" t="s">
        <v>31</v>
      </c>
      <c r="R364" s="1"/>
      <c r="S364" s="1"/>
      <c r="T364" s="1" t="s">
        <v>394</v>
      </c>
      <c r="U364" s="1" t="s">
        <v>1077</v>
      </c>
      <c r="V364">
        <v>144455.96</v>
      </c>
      <c r="W364">
        <v>71388.34</v>
      </c>
      <c r="X364">
        <v>73067.62</v>
      </c>
      <c r="Y364">
        <v>0</v>
      </c>
    </row>
    <row r="365" spans="1:25" x14ac:dyDescent="0.25">
      <c r="A365" s="1" t="s">
        <v>25</v>
      </c>
      <c r="B365" s="1" t="s">
        <v>26</v>
      </c>
      <c r="C365" s="1" t="s">
        <v>27</v>
      </c>
      <c r="D365">
        <v>5.0000000000000001E-301</v>
      </c>
      <c r="E365">
        <v>5.0000000000000001E-301</v>
      </c>
      <c r="F365">
        <v>5.0000000000000001E-301</v>
      </c>
      <c r="G365">
        <v>6.5410858951508999E-9</v>
      </c>
      <c r="H365">
        <v>5.0000000000000001E-301</v>
      </c>
      <c r="I365">
        <v>0</v>
      </c>
      <c r="J365">
        <v>-6631269.79</v>
      </c>
      <c r="K365">
        <v>0</v>
      </c>
      <c r="L365">
        <v>15</v>
      </c>
      <c r="M365" s="1" t="s">
        <v>28</v>
      </c>
      <c r="N365">
        <v>122057</v>
      </c>
      <c r="O365" s="1" t="s">
        <v>29</v>
      </c>
      <c r="P365" s="1" t="s">
        <v>30</v>
      </c>
      <c r="Q365" s="1" t="s">
        <v>31</v>
      </c>
      <c r="R365" s="1"/>
      <c r="S365" s="1"/>
      <c r="T365" s="1" t="s">
        <v>395</v>
      </c>
      <c r="U365" s="1" t="s">
        <v>1078</v>
      </c>
      <c r="V365">
        <v>7494.16</v>
      </c>
      <c r="W365">
        <v>3747.08</v>
      </c>
      <c r="X365">
        <v>3747.08</v>
      </c>
      <c r="Y365">
        <v>0</v>
      </c>
    </row>
    <row r="366" spans="1:25" x14ac:dyDescent="0.25">
      <c r="A366" s="1" t="s">
        <v>25</v>
      </c>
      <c r="B366" s="1" t="s">
        <v>26</v>
      </c>
      <c r="C366" s="1" t="s">
        <v>27</v>
      </c>
      <c r="D366">
        <v>5.0000000000000001E-301</v>
      </c>
      <c r="E366">
        <v>5.0000000000000001E-301</v>
      </c>
      <c r="F366">
        <v>5.0000000000000001E-301</v>
      </c>
      <c r="G366">
        <v>6.5410858951508999E-9</v>
      </c>
      <c r="H366">
        <v>5.0000000000000001E-301</v>
      </c>
      <c r="I366">
        <v>0</v>
      </c>
      <c r="J366">
        <v>-6631269.79</v>
      </c>
      <c r="K366">
        <v>0</v>
      </c>
      <c r="L366">
        <v>15</v>
      </c>
      <c r="M366" s="1" t="s">
        <v>28</v>
      </c>
      <c r="N366">
        <v>122057</v>
      </c>
      <c r="O366" s="1" t="s">
        <v>29</v>
      </c>
      <c r="P366" s="1" t="s">
        <v>30</v>
      </c>
      <c r="Q366" s="1" t="s">
        <v>31</v>
      </c>
      <c r="R366" s="1"/>
      <c r="S366" s="1"/>
      <c r="T366" s="1" t="s">
        <v>396</v>
      </c>
      <c r="U366" s="1" t="s">
        <v>1079</v>
      </c>
      <c r="V366">
        <v>0</v>
      </c>
      <c r="W366">
        <v>976672</v>
      </c>
      <c r="X366">
        <v>-976672</v>
      </c>
      <c r="Y366">
        <v>0</v>
      </c>
    </row>
    <row r="367" spans="1:25" x14ac:dyDescent="0.25">
      <c r="A367" s="1" t="s">
        <v>25</v>
      </c>
      <c r="B367" s="1" t="s">
        <v>26</v>
      </c>
      <c r="C367" s="1" t="s">
        <v>27</v>
      </c>
      <c r="D367">
        <v>5.0000000000000001E-301</v>
      </c>
      <c r="E367">
        <v>5.0000000000000001E-301</v>
      </c>
      <c r="F367">
        <v>5.0000000000000001E-301</v>
      </c>
      <c r="G367">
        <v>6.5410858951508999E-9</v>
      </c>
      <c r="H367">
        <v>5.0000000000000001E-301</v>
      </c>
      <c r="I367">
        <v>0</v>
      </c>
      <c r="J367">
        <v>-6631269.79</v>
      </c>
      <c r="K367">
        <v>0</v>
      </c>
      <c r="L367">
        <v>15</v>
      </c>
      <c r="M367" s="1" t="s">
        <v>28</v>
      </c>
      <c r="N367">
        <v>122057</v>
      </c>
      <c r="O367" s="1" t="s">
        <v>29</v>
      </c>
      <c r="P367" s="1" t="s">
        <v>30</v>
      </c>
      <c r="Q367" s="1" t="s">
        <v>31</v>
      </c>
      <c r="R367" s="1"/>
      <c r="S367" s="1"/>
      <c r="T367" s="1" t="s">
        <v>397</v>
      </c>
      <c r="U367" s="1" t="s">
        <v>1080</v>
      </c>
      <c r="V367">
        <v>2080</v>
      </c>
      <c r="W367">
        <v>2600</v>
      </c>
      <c r="X367">
        <v>-520</v>
      </c>
      <c r="Y367">
        <v>0</v>
      </c>
    </row>
    <row r="368" spans="1:25" x14ac:dyDescent="0.25">
      <c r="A368" s="1" t="s">
        <v>25</v>
      </c>
      <c r="B368" s="1" t="s">
        <v>26</v>
      </c>
      <c r="C368" s="1" t="s">
        <v>27</v>
      </c>
      <c r="D368">
        <v>5.0000000000000001E-301</v>
      </c>
      <c r="E368">
        <v>5.0000000000000001E-301</v>
      </c>
      <c r="F368">
        <v>5.0000000000000001E-301</v>
      </c>
      <c r="G368">
        <v>6.5410858951508999E-9</v>
      </c>
      <c r="H368">
        <v>5.0000000000000001E-301</v>
      </c>
      <c r="I368">
        <v>0</v>
      </c>
      <c r="J368">
        <v>-6631269.79</v>
      </c>
      <c r="K368">
        <v>0</v>
      </c>
      <c r="L368">
        <v>15</v>
      </c>
      <c r="M368" s="1" t="s">
        <v>28</v>
      </c>
      <c r="N368">
        <v>122057</v>
      </c>
      <c r="O368" s="1" t="s">
        <v>29</v>
      </c>
      <c r="P368" s="1" t="s">
        <v>30</v>
      </c>
      <c r="Q368" s="1" t="s">
        <v>31</v>
      </c>
      <c r="R368" s="1"/>
      <c r="S368" s="1"/>
      <c r="T368" s="1" t="s">
        <v>398</v>
      </c>
      <c r="U368" s="1" t="s">
        <v>1081</v>
      </c>
      <c r="V368">
        <v>9671.86</v>
      </c>
      <c r="W368">
        <v>13552.38</v>
      </c>
      <c r="X368">
        <v>-3880.52</v>
      </c>
      <c r="Y368">
        <v>0</v>
      </c>
    </row>
    <row r="369" spans="1:25" x14ac:dyDescent="0.25">
      <c r="A369" s="1" t="s">
        <v>25</v>
      </c>
      <c r="B369" s="1" t="s">
        <v>26</v>
      </c>
      <c r="C369" s="1" t="s">
        <v>27</v>
      </c>
      <c r="D369">
        <v>5.0000000000000001E-301</v>
      </c>
      <c r="E369">
        <v>5.0000000000000001E-301</v>
      </c>
      <c r="F369">
        <v>5.0000000000000001E-301</v>
      </c>
      <c r="G369">
        <v>6.5410858951508999E-9</v>
      </c>
      <c r="H369">
        <v>5.0000000000000001E-301</v>
      </c>
      <c r="I369">
        <v>0</v>
      </c>
      <c r="J369">
        <v>-6631269.79</v>
      </c>
      <c r="K369">
        <v>0</v>
      </c>
      <c r="L369">
        <v>15</v>
      </c>
      <c r="M369" s="1" t="s">
        <v>28</v>
      </c>
      <c r="N369">
        <v>122057</v>
      </c>
      <c r="O369" s="1" t="s">
        <v>29</v>
      </c>
      <c r="P369" s="1" t="s">
        <v>30</v>
      </c>
      <c r="Q369" s="1" t="s">
        <v>31</v>
      </c>
      <c r="R369" s="1"/>
      <c r="S369" s="1"/>
      <c r="T369" s="1" t="s">
        <v>399</v>
      </c>
      <c r="U369" s="1" t="s">
        <v>1082</v>
      </c>
      <c r="V369">
        <v>6431.04</v>
      </c>
      <c r="W369">
        <v>7187.04</v>
      </c>
      <c r="X369">
        <v>-756</v>
      </c>
      <c r="Y369">
        <v>0</v>
      </c>
    </row>
    <row r="370" spans="1:25" x14ac:dyDescent="0.25">
      <c r="A370" s="1" t="s">
        <v>25</v>
      </c>
      <c r="B370" s="1" t="s">
        <v>26</v>
      </c>
      <c r="C370" s="1" t="s">
        <v>27</v>
      </c>
      <c r="D370">
        <v>5.0000000000000001E-301</v>
      </c>
      <c r="E370">
        <v>5.0000000000000001E-301</v>
      </c>
      <c r="F370">
        <v>5.0000000000000001E-301</v>
      </c>
      <c r="G370">
        <v>6.5410858951508999E-9</v>
      </c>
      <c r="H370">
        <v>5.0000000000000001E-301</v>
      </c>
      <c r="I370">
        <v>0</v>
      </c>
      <c r="J370">
        <v>-6631269.79</v>
      </c>
      <c r="K370">
        <v>0</v>
      </c>
      <c r="L370">
        <v>15</v>
      </c>
      <c r="M370" s="1" t="s">
        <v>28</v>
      </c>
      <c r="N370">
        <v>122057</v>
      </c>
      <c r="O370" s="1" t="s">
        <v>29</v>
      </c>
      <c r="P370" s="1" t="s">
        <v>30</v>
      </c>
      <c r="Q370" s="1" t="s">
        <v>31</v>
      </c>
      <c r="R370" s="1"/>
      <c r="S370" s="1"/>
      <c r="T370" s="1" t="s">
        <v>400</v>
      </c>
      <c r="U370" s="1" t="s">
        <v>1083</v>
      </c>
      <c r="V370">
        <v>710.87</v>
      </c>
      <c r="W370">
        <v>1417.05</v>
      </c>
      <c r="X370">
        <v>-706.18</v>
      </c>
      <c r="Y370">
        <v>0</v>
      </c>
    </row>
    <row r="371" spans="1:25" x14ac:dyDescent="0.25">
      <c r="A371" s="1" t="s">
        <v>25</v>
      </c>
      <c r="B371" s="1" t="s">
        <v>26</v>
      </c>
      <c r="C371" s="1" t="s">
        <v>27</v>
      </c>
      <c r="D371">
        <v>5.0000000000000001E-301</v>
      </c>
      <c r="E371">
        <v>5.0000000000000001E-301</v>
      </c>
      <c r="F371">
        <v>5.0000000000000001E-301</v>
      </c>
      <c r="G371">
        <v>6.5410858951508999E-9</v>
      </c>
      <c r="H371">
        <v>5.0000000000000001E-301</v>
      </c>
      <c r="I371">
        <v>0</v>
      </c>
      <c r="J371">
        <v>-6631269.79</v>
      </c>
      <c r="K371">
        <v>0</v>
      </c>
      <c r="L371">
        <v>15</v>
      </c>
      <c r="M371" s="1" t="s">
        <v>28</v>
      </c>
      <c r="N371">
        <v>122057</v>
      </c>
      <c r="O371" s="1" t="s">
        <v>29</v>
      </c>
      <c r="P371" s="1" t="s">
        <v>30</v>
      </c>
      <c r="Q371" s="1" t="s">
        <v>31</v>
      </c>
      <c r="R371" s="1"/>
      <c r="S371" s="1"/>
      <c r="T371" s="1" t="s">
        <v>401</v>
      </c>
      <c r="U371" s="1" t="s">
        <v>1084</v>
      </c>
      <c r="V371">
        <v>4461.66</v>
      </c>
      <c r="W371">
        <v>5160.0600000000004</v>
      </c>
      <c r="X371">
        <v>-698.400000000001</v>
      </c>
      <c r="Y371">
        <v>0</v>
      </c>
    </row>
    <row r="372" spans="1:25" x14ac:dyDescent="0.25">
      <c r="A372" s="1" t="s">
        <v>25</v>
      </c>
      <c r="B372" s="1" t="s">
        <v>26</v>
      </c>
      <c r="C372" s="1" t="s">
        <v>27</v>
      </c>
      <c r="D372">
        <v>5.0000000000000001E-301</v>
      </c>
      <c r="E372">
        <v>5.0000000000000001E-301</v>
      </c>
      <c r="F372">
        <v>5.0000000000000001E-301</v>
      </c>
      <c r="G372">
        <v>6.5410858951508999E-9</v>
      </c>
      <c r="H372">
        <v>5.0000000000000001E-301</v>
      </c>
      <c r="I372">
        <v>0</v>
      </c>
      <c r="J372">
        <v>-6631269.79</v>
      </c>
      <c r="K372">
        <v>0</v>
      </c>
      <c r="L372">
        <v>15</v>
      </c>
      <c r="M372" s="1" t="s">
        <v>28</v>
      </c>
      <c r="N372">
        <v>122057</v>
      </c>
      <c r="O372" s="1" t="s">
        <v>29</v>
      </c>
      <c r="P372" s="1" t="s">
        <v>30</v>
      </c>
      <c r="Q372" s="1" t="s">
        <v>31</v>
      </c>
      <c r="R372" s="1"/>
      <c r="S372" s="1"/>
      <c r="T372" s="1" t="s">
        <v>402</v>
      </c>
      <c r="U372" s="1" t="s">
        <v>1085</v>
      </c>
      <c r="V372">
        <v>611.57000000000005</v>
      </c>
      <c r="W372">
        <v>984.18</v>
      </c>
      <c r="X372">
        <v>-372.61</v>
      </c>
      <c r="Y372">
        <v>0</v>
      </c>
    </row>
    <row r="373" spans="1:25" x14ac:dyDescent="0.25">
      <c r="A373" s="1" t="s">
        <v>25</v>
      </c>
      <c r="B373" s="1" t="s">
        <v>26</v>
      </c>
      <c r="C373" s="1" t="s">
        <v>27</v>
      </c>
      <c r="D373">
        <v>5.0000000000000001E-301</v>
      </c>
      <c r="E373">
        <v>5.0000000000000001E-301</v>
      </c>
      <c r="F373">
        <v>5.0000000000000001E-301</v>
      </c>
      <c r="G373">
        <v>6.5410858951508999E-9</v>
      </c>
      <c r="H373">
        <v>5.0000000000000001E-301</v>
      </c>
      <c r="I373">
        <v>0</v>
      </c>
      <c r="J373">
        <v>-6631269.79</v>
      </c>
      <c r="K373">
        <v>0</v>
      </c>
      <c r="L373">
        <v>15</v>
      </c>
      <c r="M373" s="1" t="s">
        <v>28</v>
      </c>
      <c r="N373">
        <v>122057</v>
      </c>
      <c r="O373" s="1" t="s">
        <v>29</v>
      </c>
      <c r="P373" s="1" t="s">
        <v>30</v>
      </c>
      <c r="Q373" s="1" t="s">
        <v>31</v>
      </c>
      <c r="R373" s="1"/>
      <c r="S373" s="1"/>
      <c r="T373" s="1" t="s">
        <v>403</v>
      </c>
      <c r="U373" s="1" t="s">
        <v>1086</v>
      </c>
      <c r="V373">
        <v>17461.09</v>
      </c>
      <c r="W373">
        <v>20151.96</v>
      </c>
      <c r="X373">
        <v>-2690.87</v>
      </c>
      <c r="Y373">
        <v>0</v>
      </c>
    </row>
    <row r="374" spans="1:25" x14ac:dyDescent="0.25">
      <c r="A374" s="1" t="s">
        <v>25</v>
      </c>
      <c r="B374" s="1" t="s">
        <v>26</v>
      </c>
      <c r="C374" s="1" t="s">
        <v>27</v>
      </c>
      <c r="D374">
        <v>5.0000000000000001E-301</v>
      </c>
      <c r="E374">
        <v>5.0000000000000001E-301</v>
      </c>
      <c r="F374">
        <v>5.0000000000000001E-301</v>
      </c>
      <c r="G374">
        <v>6.5410858951508999E-9</v>
      </c>
      <c r="H374">
        <v>5.0000000000000001E-301</v>
      </c>
      <c r="I374">
        <v>0</v>
      </c>
      <c r="J374">
        <v>-6631269.79</v>
      </c>
      <c r="K374">
        <v>0</v>
      </c>
      <c r="L374">
        <v>15</v>
      </c>
      <c r="M374" s="1" t="s">
        <v>28</v>
      </c>
      <c r="N374">
        <v>122057</v>
      </c>
      <c r="O374" s="1" t="s">
        <v>29</v>
      </c>
      <c r="P374" s="1" t="s">
        <v>30</v>
      </c>
      <c r="Q374" s="1" t="s">
        <v>31</v>
      </c>
      <c r="R374" s="1"/>
      <c r="S374" s="1"/>
      <c r="T374" s="1" t="s">
        <v>404</v>
      </c>
      <c r="U374" s="1" t="s">
        <v>1087</v>
      </c>
      <c r="V374">
        <v>10748.53</v>
      </c>
      <c r="W374">
        <v>11057.6</v>
      </c>
      <c r="X374">
        <v>-309.07</v>
      </c>
      <c r="Y374">
        <v>0</v>
      </c>
    </row>
    <row r="375" spans="1:25" x14ac:dyDescent="0.25">
      <c r="A375" s="1" t="s">
        <v>25</v>
      </c>
      <c r="B375" s="1" t="s">
        <v>26</v>
      </c>
      <c r="C375" s="1" t="s">
        <v>27</v>
      </c>
      <c r="D375">
        <v>5.0000000000000001E-301</v>
      </c>
      <c r="E375">
        <v>5.0000000000000001E-301</v>
      </c>
      <c r="F375">
        <v>5.0000000000000001E-301</v>
      </c>
      <c r="G375">
        <v>6.5410858951508999E-9</v>
      </c>
      <c r="H375">
        <v>5.0000000000000001E-301</v>
      </c>
      <c r="I375">
        <v>0</v>
      </c>
      <c r="J375">
        <v>-6631269.79</v>
      </c>
      <c r="K375">
        <v>0</v>
      </c>
      <c r="L375">
        <v>15</v>
      </c>
      <c r="M375" s="1" t="s">
        <v>28</v>
      </c>
      <c r="N375">
        <v>122057</v>
      </c>
      <c r="O375" s="1" t="s">
        <v>29</v>
      </c>
      <c r="P375" s="1" t="s">
        <v>30</v>
      </c>
      <c r="Q375" s="1" t="s">
        <v>31</v>
      </c>
      <c r="R375" s="1"/>
      <c r="S375" s="1"/>
      <c r="T375" s="1" t="s">
        <v>405</v>
      </c>
      <c r="U375" s="1" t="s">
        <v>1088</v>
      </c>
      <c r="V375">
        <v>2734.85</v>
      </c>
      <c r="W375">
        <v>3012.53</v>
      </c>
      <c r="X375">
        <v>-277.68</v>
      </c>
      <c r="Y375">
        <v>0</v>
      </c>
    </row>
    <row r="376" spans="1:25" x14ac:dyDescent="0.25">
      <c r="A376" s="1" t="s">
        <v>25</v>
      </c>
      <c r="B376" s="1" t="s">
        <v>26</v>
      </c>
      <c r="C376" s="1" t="s">
        <v>27</v>
      </c>
      <c r="D376">
        <v>5.0000000000000001E-301</v>
      </c>
      <c r="E376">
        <v>5.0000000000000001E-301</v>
      </c>
      <c r="F376">
        <v>5.0000000000000001E-301</v>
      </c>
      <c r="G376">
        <v>6.5410858951508999E-9</v>
      </c>
      <c r="H376">
        <v>5.0000000000000001E-301</v>
      </c>
      <c r="I376">
        <v>0</v>
      </c>
      <c r="J376">
        <v>-6631269.79</v>
      </c>
      <c r="K376">
        <v>0</v>
      </c>
      <c r="L376">
        <v>15</v>
      </c>
      <c r="M376" s="1" t="s">
        <v>28</v>
      </c>
      <c r="N376">
        <v>122057</v>
      </c>
      <c r="O376" s="1" t="s">
        <v>29</v>
      </c>
      <c r="P376" s="1" t="s">
        <v>30</v>
      </c>
      <c r="Q376" s="1" t="s">
        <v>31</v>
      </c>
      <c r="R376" s="1"/>
      <c r="S376" s="1"/>
      <c r="T376" s="1" t="s">
        <v>406</v>
      </c>
      <c r="U376" s="1" t="s">
        <v>1089</v>
      </c>
      <c r="V376">
        <v>10096.41</v>
      </c>
      <c r="W376">
        <v>10448.23</v>
      </c>
      <c r="X376">
        <v>-351.82</v>
      </c>
      <c r="Y376">
        <v>0</v>
      </c>
    </row>
    <row r="377" spans="1:25" x14ac:dyDescent="0.25">
      <c r="A377" s="1" t="s">
        <v>25</v>
      </c>
      <c r="B377" s="1" t="s">
        <v>26</v>
      </c>
      <c r="C377" s="1" t="s">
        <v>27</v>
      </c>
      <c r="D377">
        <v>5.0000000000000001E-301</v>
      </c>
      <c r="E377">
        <v>5.0000000000000001E-301</v>
      </c>
      <c r="F377">
        <v>5.0000000000000001E-301</v>
      </c>
      <c r="G377">
        <v>6.5410858951508999E-9</v>
      </c>
      <c r="H377">
        <v>5.0000000000000001E-301</v>
      </c>
      <c r="I377">
        <v>0</v>
      </c>
      <c r="J377">
        <v>-6631269.79</v>
      </c>
      <c r="K377">
        <v>0</v>
      </c>
      <c r="L377">
        <v>15</v>
      </c>
      <c r="M377" s="1" t="s">
        <v>28</v>
      </c>
      <c r="N377">
        <v>122057</v>
      </c>
      <c r="O377" s="1" t="s">
        <v>29</v>
      </c>
      <c r="P377" s="1" t="s">
        <v>30</v>
      </c>
      <c r="Q377" s="1" t="s">
        <v>31</v>
      </c>
      <c r="R377" s="1"/>
      <c r="S377" s="1"/>
      <c r="T377" s="1" t="s">
        <v>407</v>
      </c>
      <c r="U377" s="1" t="s">
        <v>1090</v>
      </c>
      <c r="V377">
        <v>305.16000000000003</v>
      </c>
      <c r="W377">
        <v>376.45</v>
      </c>
      <c r="X377">
        <v>-71.290000000000006</v>
      </c>
      <c r="Y377">
        <v>0</v>
      </c>
    </row>
    <row r="378" spans="1:25" x14ac:dyDescent="0.25">
      <c r="A378" s="1" t="s">
        <v>25</v>
      </c>
      <c r="B378" s="1" t="s">
        <v>26</v>
      </c>
      <c r="C378" s="1" t="s">
        <v>27</v>
      </c>
      <c r="D378">
        <v>5.0000000000000001E-301</v>
      </c>
      <c r="E378">
        <v>5.0000000000000001E-301</v>
      </c>
      <c r="F378">
        <v>5.0000000000000001E-301</v>
      </c>
      <c r="G378">
        <v>6.5410858951508999E-9</v>
      </c>
      <c r="H378">
        <v>5.0000000000000001E-301</v>
      </c>
      <c r="I378">
        <v>0</v>
      </c>
      <c r="J378">
        <v>-6631269.79</v>
      </c>
      <c r="K378">
        <v>0</v>
      </c>
      <c r="L378">
        <v>15</v>
      </c>
      <c r="M378" s="1" t="s">
        <v>28</v>
      </c>
      <c r="N378">
        <v>122057</v>
      </c>
      <c r="O378" s="1" t="s">
        <v>29</v>
      </c>
      <c r="P378" s="1" t="s">
        <v>30</v>
      </c>
      <c r="Q378" s="1" t="s">
        <v>31</v>
      </c>
      <c r="R378" s="1"/>
      <c r="S378" s="1"/>
      <c r="T378" s="1" t="s">
        <v>408</v>
      </c>
      <c r="U378" s="1" t="s">
        <v>1091</v>
      </c>
      <c r="V378">
        <v>176414.96</v>
      </c>
      <c r="W378">
        <v>175978.36</v>
      </c>
      <c r="X378">
        <v>436.60000000000599</v>
      </c>
      <c r="Y378">
        <v>0</v>
      </c>
    </row>
    <row r="379" spans="1:25" x14ac:dyDescent="0.25">
      <c r="A379" s="1" t="s">
        <v>25</v>
      </c>
      <c r="B379" s="1" t="s">
        <v>26</v>
      </c>
      <c r="C379" s="1" t="s">
        <v>27</v>
      </c>
      <c r="D379">
        <v>5.0000000000000001E-301</v>
      </c>
      <c r="E379">
        <v>5.0000000000000001E-301</v>
      </c>
      <c r="F379">
        <v>5.0000000000000001E-301</v>
      </c>
      <c r="G379">
        <v>6.5410858951508999E-9</v>
      </c>
      <c r="H379">
        <v>5.0000000000000001E-301</v>
      </c>
      <c r="I379">
        <v>0</v>
      </c>
      <c r="J379">
        <v>-6631269.79</v>
      </c>
      <c r="K379">
        <v>0</v>
      </c>
      <c r="L379">
        <v>15</v>
      </c>
      <c r="M379" s="1" t="s">
        <v>28</v>
      </c>
      <c r="N379">
        <v>122057</v>
      </c>
      <c r="O379" s="1" t="s">
        <v>29</v>
      </c>
      <c r="P379" s="1" t="s">
        <v>30</v>
      </c>
      <c r="Q379" s="1" t="s">
        <v>31</v>
      </c>
      <c r="R379" s="1"/>
      <c r="S379" s="1"/>
      <c r="T379" s="1" t="s">
        <v>409</v>
      </c>
      <c r="U379" s="1" t="s">
        <v>1092</v>
      </c>
      <c r="V379">
        <v>41481.39</v>
      </c>
      <c r="W379">
        <v>81843.929999999993</v>
      </c>
      <c r="X379">
        <v>-40362.54</v>
      </c>
      <c r="Y379">
        <v>0</v>
      </c>
    </row>
    <row r="380" spans="1:25" x14ac:dyDescent="0.25">
      <c r="A380" s="1" t="s">
        <v>25</v>
      </c>
      <c r="B380" s="1" t="s">
        <v>26</v>
      </c>
      <c r="C380" s="1" t="s">
        <v>27</v>
      </c>
      <c r="D380">
        <v>5.0000000000000001E-301</v>
      </c>
      <c r="E380">
        <v>5.0000000000000001E-301</v>
      </c>
      <c r="F380">
        <v>5.0000000000000001E-301</v>
      </c>
      <c r="G380">
        <v>6.5410858951508999E-9</v>
      </c>
      <c r="H380">
        <v>5.0000000000000001E-301</v>
      </c>
      <c r="I380">
        <v>0</v>
      </c>
      <c r="J380">
        <v>-6631269.79</v>
      </c>
      <c r="K380">
        <v>0</v>
      </c>
      <c r="L380">
        <v>15</v>
      </c>
      <c r="M380" s="1" t="s">
        <v>28</v>
      </c>
      <c r="N380">
        <v>122057</v>
      </c>
      <c r="O380" s="1" t="s">
        <v>29</v>
      </c>
      <c r="P380" s="1" t="s">
        <v>30</v>
      </c>
      <c r="Q380" s="1" t="s">
        <v>31</v>
      </c>
      <c r="R380" s="1"/>
      <c r="S380" s="1"/>
      <c r="T380" s="1" t="s">
        <v>410</v>
      </c>
      <c r="U380" s="1" t="s">
        <v>1093</v>
      </c>
      <c r="V380">
        <v>7685.93</v>
      </c>
      <c r="W380">
        <v>9409.66</v>
      </c>
      <c r="X380">
        <v>-1723.73</v>
      </c>
      <c r="Y380">
        <v>0</v>
      </c>
    </row>
    <row r="381" spans="1:25" x14ac:dyDescent="0.25">
      <c r="A381" s="1" t="s">
        <v>25</v>
      </c>
      <c r="B381" s="1" t="s">
        <v>26</v>
      </c>
      <c r="C381" s="1" t="s">
        <v>27</v>
      </c>
      <c r="D381">
        <v>5.0000000000000001E-301</v>
      </c>
      <c r="E381">
        <v>5.0000000000000001E-301</v>
      </c>
      <c r="F381">
        <v>5.0000000000000001E-301</v>
      </c>
      <c r="G381">
        <v>6.5410858951508999E-9</v>
      </c>
      <c r="H381">
        <v>5.0000000000000001E-301</v>
      </c>
      <c r="I381">
        <v>0</v>
      </c>
      <c r="J381">
        <v>-6631269.79</v>
      </c>
      <c r="K381">
        <v>0</v>
      </c>
      <c r="L381">
        <v>15</v>
      </c>
      <c r="M381" s="1" t="s">
        <v>28</v>
      </c>
      <c r="N381">
        <v>122057</v>
      </c>
      <c r="O381" s="1" t="s">
        <v>29</v>
      </c>
      <c r="P381" s="1" t="s">
        <v>30</v>
      </c>
      <c r="Q381" s="1" t="s">
        <v>31</v>
      </c>
      <c r="R381" s="1"/>
      <c r="S381" s="1"/>
      <c r="T381" s="1" t="s">
        <v>411</v>
      </c>
      <c r="U381" s="1" t="s">
        <v>1094</v>
      </c>
      <c r="V381">
        <v>6647.28</v>
      </c>
      <c r="W381">
        <v>8516.8799999999992</v>
      </c>
      <c r="X381">
        <v>-1869.6</v>
      </c>
      <c r="Y381">
        <v>0</v>
      </c>
    </row>
    <row r="382" spans="1:25" x14ac:dyDescent="0.25">
      <c r="A382" s="1" t="s">
        <v>25</v>
      </c>
      <c r="B382" s="1" t="s">
        <v>26</v>
      </c>
      <c r="C382" s="1" t="s">
        <v>27</v>
      </c>
      <c r="D382">
        <v>5.0000000000000001E-301</v>
      </c>
      <c r="E382">
        <v>5.0000000000000001E-301</v>
      </c>
      <c r="F382">
        <v>5.0000000000000001E-301</v>
      </c>
      <c r="G382">
        <v>6.5410858951508999E-9</v>
      </c>
      <c r="H382">
        <v>5.0000000000000001E-301</v>
      </c>
      <c r="I382">
        <v>0</v>
      </c>
      <c r="J382">
        <v>-6631269.79</v>
      </c>
      <c r="K382">
        <v>0</v>
      </c>
      <c r="L382">
        <v>15</v>
      </c>
      <c r="M382" s="1" t="s">
        <v>28</v>
      </c>
      <c r="N382">
        <v>122057</v>
      </c>
      <c r="O382" s="1" t="s">
        <v>29</v>
      </c>
      <c r="P382" s="1" t="s">
        <v>30</v>
      </c>
      <c r="Q382" s="1" t="s">
        <v>31</v>
      </c>
      <c r="R382" s="1"/>
      <c r="S382" s="1"/>
      <c r="T382" s="1" t="s">
        <v>412</v>
      </c>
      <c r="U382" s="1" t="s">
        <v>1095</v>
      </c>
      <c r="V382">
        <v>1768.24</v>
      </c>
      <c r="W382">
        <v>1967.15</v>
      </c>
      <c r="X382">
        <v>-198.91</v>
      </c>
      <c r="Y382">
        <v>0</v>
      </c>
    </row>
    <row r="383" spans="1:25" x14ac:dyDescent="0.25">
      <c r="A383" s="1" t="s">
        <v>25</v>
      </c>
      <c r="B383" s="1" t="s">
        <v>26</v>
      </c>
      <c r="C383" s="1" t="s">
        <v>27</v>
      </c>
      <c r="D383">
        <v>5.0000000000000001E-301</v>
      </c>
      <c r="E383">
        <v>5.0000000000000001E-301</v>
      </c>
      <c r="F383">
        <v>5.0000000000000001E-301</v>
      </c>
      <c r="G383">
        <v>6.5410858951508999E-9</v>
      </c>
      <c r="H383">
        <v>5.0000000000000001E-301</v>
      </c>
      <c r="I383">
        <v>0</v>
      </c>
      <c r="J383">
        <v>-6631269.79</v>
      </c>
      <c r="K383">
        <v>0</v>
      </c>
      <c r="L383">
        <v>15</v>
      </c>
      <c r="M383" s="1" t="s">
        <v>28</v>
      </c>
      <c r="N383">
        <v>122057</v>
      </c>
      <c r="O383" s="1" t="s">
        <v>29</v>
      </c>
      <c r="P383" s="1" t="s">
        <v>30</v>
      </c>
      <c r="Q383" s="1" t="s">
        <v>31</v>
      </c>
      <c r="R383" s="1"/>
      <c r="S383" s="1"/>
      <c r="T383" s="1" t="s">
        <v>413</v>
      </c>
      <c r="U383" s="1" t="s">
        <v>1096</v>
      </c>
      <c r="V383">
        <v>1200</v>
      </c>
      <c r="W383">
        <v>1700</v>
      </c>
      <c r="X383">
        <v>-500</v>
      </c>
      <c r="Y383">
        <v>0</v>
      </c>
    </row>
    <row r="384" spans="1:25" x14ac:dyDescent="0.25">
      <c r="A384" s="1" t="s">
        <v>25</v>
      </c>
      <c r="B384" s="1" t="s">
        <v>26</v>
      </c>
      <c r="C384" s="1" t="s">
        <v>27</v>
      </c>
      <c r="D384">
        <v>5.0000000000000001E-301</v>
      </c>
      <c r="E384">
        <v>5.0000000000000001E-301</v>
      </c>
      <c r="F384">
        <v>5.0000000000000001E-301</v>
      </c>
      <c r="G384">
        <v>6.5410858951508999E-9</v>
      </c>
      <c r="H384">
        <v>5.0000000000000001E-301</v>
      </c>
      <c r="I384">
        <v>0</v>
      </c>
      <c r="J384">
        <v>-6631269.79</v>
      </c>
      <c r="K384">
        <v>0</v>
      </c>
      <c r="L384">
        <v>15</v>
      </c>
      <c r="M384" s="1" t="s">
        <v>28</v>
      </c>
      <c r="N384">
        <v>122057</v>
      </c>
      <c r="O384" s="1" t="s">
        <v>29</v>
      </c>
      <c r="P384" s="1" t="s">
        <v>30</v>
      </c>
      <c r="Q384" s="1" t="s">
        <v>31</v>
      </c>
      <c r="R384" s="1"/>
      <c r="S384" s="1"/>
      <c r="T384" s="1" t="s">
        <v>414</v>
      </c>
      <c r="U384" s="1" t="s">
        <v>1097</v>
      </c>
      <c r="V384">
        <v>12188.04</v>
      </c>
      <c r="W384">
        <v>14423.88</v>
      </c>
      <c r="X384">
        <v>-2235.84</v>
      </c>
      <c r="Y384">
        <v>0</v>
      </c>
    </row>
    <row r="385" spans="1:25" x14ac:dyDescent="0.25">
      <c r="A385" s="1" t="s">
        <v>25</v>
      </c>
      <c r="B385" s="1" t="s">
        <v>26</v>
      </c>
      <c r="C385" s="1" t="s">
        <v>27</v>
      </c>
      <c r="D385">
        <v>5.0000000000000001E-301</v>
      </c>
      <c r="E385">
        <v>5.0000000000000001E-301</v>
      </c>
      <c r="F385">
        <v>5.0000000000000001E-301</v>
      </c>
      <c r="G385">
        <v>6.5410858951508999E-9</v>
      </c>
      <c r="H385">
        <v>5.0000000000000001E-301</v>
      </c>
      <c r="I385">
        <v>0</v>
      </c>
      <c r="J385">
        <v>-6631269.79</v>
      </c>
      <c r="K385">
        <v>0</v>
      </c>
      <c r="L385">
        <v>15</v>
      </c>
      <c r="M385" s="1" t="s">
        <v>28</v>
      </c>
      <c r="N385">
        <v>122057</v>
      </c>
      <c r="O385" s="1" t="s">
        <v>29</v>
      </c>
      <c r="P385" s="1" t="s">
        <v>30</v>
      </c>
      <c r="Q385" s="1" t="s">
        <v>31</v>
      </c>
      <c r="R385" s="1"/>
      <c r="S385" s="1"/>
      <c r="T385" s="1" t="s">
        <v>415</v>
      </c>
      <c r="U385" s="1" t="s">
        <v>1098</v>
      </c>
      <c r="V385">
        <v>32.5</v>
      </c>
      <c r="W385">
        <v>48.48</v>
      </c>
      <c r="X385">
        <v>-15.98</v>
      </c>
      <c r="Y385">
        <v>0</v>
      </c>
    </row>
    <row r="386" spans="1:25" x14ac:dyDescent="0.25">
      <c r="A386" s="1" t="s">
        <v>25</v>
      </c>
      <c r="B386" s="1" t="s">
        <v>26</v>
      </c>
      <c r="C386" s="1" t="s">
        <v>27</v>
      </c>
      <c r="D386">
        <v>5.0000000000000001E-301</v>
      </c>
      <c r="E386">
        <v>5.0000000000000001E-301</v>
      </c>
      <c r="F386">
        <v>5.0000000000000001E-301</v>
      </c>
      <c r="G386">
        <v>6.5410858951508999E-9</v>
      </c>
      <c r="H386">
        <v>5.0000000000000001E-301</v>
      </c>
      <c r="I386">
        <v>0</v>
      </c>
      <c r="J386">
        <v>-6631269.79</v>
      </c>
      <c r="K386">
        <v>0</v>
      </c>
      <c r="L386">
        <v>15</v>
      </c>
      <c r="M386" s="1" t="s">
        <v>28</v>
      </c>
      <c r="N386">
        <v>122057</v>
      </c>
      <c r="O386" s="1" t="s">
        <v>29</v>
      </c>
      <c r="P386" s="1" t="s">
        <v>30</v>
      </c>
      <c r="Q386" s="1" t="s">
        <v>31</v>
      </c>
      <c r="R386" s="1"/>
      <c r="S386" s="1"/>
      <c r="T386" s="1" t="s">
        <v>416</v>
      </c>
      <c r="U386" s="1" t="s">
        <v>1099</v>
      </c>
      <c r="V386">
        <v>105.98</v>
      </c>
      <c r="W386">
        <v>794.85</v>
      </c>
      <c r="X386">
        <v>-688.87</v>
      </c>
      <c r="Y386">
        <v>0</v>
      </c>
    </row>
    <row r="387" spans="1:25" x14ac:dyDescent="0.25">
      <c r="A387" s="1" t="s">
        <v>25</v>
      </c>
      <c r="B387" s="1" t="s">
        <v>26</v>
      </c>
      <c r="C387" s="1" t="s">
        <v>27</v>
      </c>
      <c r="D387">
        <v>5.0000000000000001E-301</v>
      </c>
      <c r="E387">
        <v>5.0000000000000001E-301</v>
      </c>
      <c r="F387">
        <v>5.0000000000000001E-301</v>
      </c>
      <c r="G387">
        <v>6.5410858951508999E-9</v>
      </c>
      <c r="H387">
        <v>5.0000000000000001E-301</v>
      </c>
      <c r="I387">
        <v>0</v>
      </c>
      <c r="J387">
        <v>-6631269.79</v>
      </c>
      <c r="K387">
        <v>0</v>
      </c>
      <c r="L387">
        <v>15</v>
      </c>
      <c r="M387" s="1" t="s">
        <v>28</v>
      </c>
      <c r="N387">
        <v>122057</v>
      </c>
      <c r="O387" s="1" t="s">
        <v>29</v>
      </c>
      <c r="P387" s="1" t="s">
        <v>30</v>
      </c>
      <c r="Q387" s="1" t="s">
        <v>31</v>
      </c>
      <c r="R387" s="1"/>
      <c r="S387" s="1"/>
      <c r="T387" s="1" t="s">
        <v>417</v>
      </c>
      <c r="U387" s="1" t="s">
        <v>1100</v>
      </c>
      <c r="V387">
        <v>21184.2</v>
      </c>
      <c r="W387">
        <v>23934.78</v>
      </c>
      <c r="X387">
        <v>-2750.58</v>
      </c>
      <c r="Y387">
        <v>0</v>
      </c>
    </row>
    <row r="388" spans="1:25" x14ac:dyDescent="0.25">
      <c r="A388" s="1" t="s">
        <v>25</v>
      </c>
      <c r="B388" s="1" t="s">
        <v>26</v>
      </c>
      <c r="C388" s="1" t="s">
        <v>27</v>
      </c>
      <c r="D388">
        <v>5.0000000000000001E-301</v>
      </c>
      <c r="E388">
        <v>5.0000000000000001E-301</v>
      </c>
      <c r="F388">
        <v>5.0000000000000001E-301</v>
      </c>
      <c r="G388">
        <v>6.5410858951508999E-9</v>
      </c>
      <c r="H388">
        <v>5.0000000000000001E-301</v>
      </c>
      <c r="I388">
        <v>0</v>
      </c>
      <c r="J388">
        <v>-6631269.79</v>
      </c>
      <c r="K388">
        <v>0</v>
      </c>
      <c r="L388">
        <v>15</v>
      </c>
      <c r="M388" s="1" t="s">
        <v>28</v>
      </c>
      <c r="N388">
        <v>122057</v>
      </c>
      <c r="O388" s="1" t="s">
        <v>29</v>
      </c>
      <c r="P388" s="1" t="s">
        <v>30</v>
      </c>
      <c r="Q388" s="1" t="s">
        <v>31</v>
      </c>
      <c r="R388" s="1"/>
      <c r="S388" s="1"/>
      <c r="T388" s="1" t="s">
        <v>418</v>
      </c>
      <c r="U388" s="1" t="s">
        <v>1101</v>
      </c>
      <c r="V388">
        <v>634.9</v>
      </c>
      <c r="W388">
        <v>573.53</v>
      </c>
      <c r="X388">
        <v>61.37</v>
      </c>
      <c r="Y388">
        <v>0</v>
      </c>
    </row>
    <row r="389" spans="1:25" x14ac:dyDescent="0.25">
      <c r="A389" s="1" t="s">
        <v>25</v>
      </c>
      <c r="B389" s="1" t="s">
        <v>26</v>
      </c>
      <c r="C389" s="1" t="s">
        <v>27</v>
      </c>
      <c r="D389">
        <v>5.0000000000000001E-301</v>
      </c>
      <c r="E389">
        <v>5.0000000000000001E-301</v>
      </c>
      <c r="F389">
        <v>5.0000000000000001E-301</v>
      </c>
      <c r="G389">
        <v>6.5410858951508999E-9</v>
      </c>
      <c r="H389">
        <v>5.0000000000000001E-301</v>
      </c>
      <c r="I389">
        <v>0</v>
      </c>
      <c r="J389">
        <v>-6631269.79</v>
      </c>
      <c r="K389">
        <v>0</v>
      </c>
      <c r="L389">
        <v>15</v>
      </c>
      <c r="M389" s="1" t="s">
        <v>28</v>
      </c>
      <c r="N389">
        <v>122057</v>
      </c>
      <c r="O389" s="1" t="s">
        <v>29</v>
      </c>
      <c r="P389" s="1" t="s">
        <v>30</v>
      </c>
      <c r="Q389" s="1" t="s">
        <v>31</v>
      </c>
      <c r="R389" s="1"/>
      <c r="S389" s="1"/>
      <c r="T389" s="1" t="s">
        <v>419</v>
      </c>
      <c r="U389" s="1" t="s">
        <v>1102</v>
      </c>
      <c r="V389">
        <v>0</v>
      </c>
      <c r="W389">
        <v>2545.1999999999998</v>
      </c>
      <c r="X389">
        <v>-2545.1999999999998</v>
      </c>
      <c r="Y389">
        <v>0</v>
      </c>
    </row>
    <row r="390" spans="1:25" x14ac:dyDescent="0.25">
      <c r="A390" s="1" t="s">
        <v>25</v>
      </c>
      <c r="B390" s="1" t="s">
        <v>26</v>
      </c>
      <c r="C390" s="1" t="s">
        <v>27</v>
      </c>
      <c r="D390">
        <v>5.0000000000000001E-301</v>
      </c>
      <c r="E390">
        <v>5.0000000000000001E-301</v>
      </c>
      <c r="F390">
        <v>5.0000000000000001E-301</v>
      </c>
      <c r="G390">
        <v>6.5410858951508999E-9</v>
      </c>
      <c r="H390">
        <v>5.0000000000000001E-301</v>
      </c>
      <c r="I390">
        <v>0</v>
      </c>
      <c r="J390">
        <v>-6631269.79</v>
      </c>
      <c r="K390">
        <v>0</v>
      </c>
      <c r="L390">
        <v>15</v>
      </c>
      <c r="M390" s="1" t="s">
        <v>28</v>
      </c>
      <c r="N390">
        <v>122057</v>
      </c>
      <c r="O390" s="1" t="s">
        <v>29</v>
      </c>
      <c r="P390" s="1" t="s">
        <v>30</v>
      </c>
      <c r="Q390" s="1" t="s">
        <v>31</v>
      </c>
      <c r="R390" s="1"/>
      <c r="S390" s="1"/>
      <c r="T390" s="1" t="s">
        <v>420</v>
      </c>
      <c r="U390" s="1" t="s">
        <v>1103</v>
      </c>
      <c r="V390">
        <v>0</v>
      </c>
      <c r="W390">
        <v>915.96</v>
      </c>
      <c r="X390">
        <v>-915.96</v>
      </c>
      <c r="Y390">
        <v>0</v>
      </c>
    </row>
    <row r="391" spans="1:25" x14ac:dyDescent="0.25">
      <c r="A391" s="1" t="s">
        <v>25</v>
      </c>
      <c r="B391" s="1" t="s">
        <v>26</v>
      </c>
      <c r="C391" s="1" t="s">
        <v>27</v>
      </c>
      <c r="D391">
        <v>5.0000000000000001E-301</v>
      </c>
      <c r="E391">
        <v>5.0000000000000001E-301</v>
      </c>
      <c r="F391">
        <v>5.0000000000000001E-301</v>
      </c>
      <c r="G391">
        <v>6.5410858951508999E-9</v>
      </c>
      <c r="H391">
        <v>5.0000000000000001E-301</v>
      </c>
      <c r="I391">
        <v>0</v>
      </c>
      <c r="J391">
        <v>-6631269.79</v>
      </c>
      <c r="K391">
        <v>0</v>
      </c>
      <c r="L391">
        <v>15</v>
      </c>
      <c r="M391" s="1" t="s">
        <v>28</v>
      </c>
      <c r="N391">
        <v>122057</v>
      </c>
      <c r="O391" s="1" t="s">
        <v>29</v>
      </c>
      <c r="P391" s="1" t="s">
        <v>30</v>
      </c>
      <c r="Q391" s="1" t="s">
        <v>31</v>
      </c>
      <c r="R391" s="1"/>
      <c r="S391" s="1"/>
      <c r="T391" s="1" t="s">
        <v>421</v>
      </c>
      <c r="U391" s="1" t="s">
        <v>1104</v>
      </c>
      <c r="V391">
        <v>2612.1</v>
      </c>
      <c r="W391">
        <v>3236</v>
      </c>
      <c r="X391">
        <v>-623.9</v>
      </c>
      <c r="Y391">
        <v>0</v>
      </c>
    </row>
    <row r="392" spans="1:25" x14ac:dyDescent="0.25">
      <c r="A392" s="1" t="s">
        <v>25</v>
      </c>
      <c r="B392" s="1" t="s">
        <v>26</v>
      </c>
      <c r="C392" s="1" t="s">
        <v>27</v>
      </c>
      <c r="D392">
        <v>5.0000000000000001E-301</v>
      </c>
      <c r="E392">
        <v>5.0000000000000001E-301</v>
      </c>
      <c r="F392">
        <v>5.0000000000000001E-301</v>
      </c>
      <c r="G392">
        <v>6.5410858951508999E-9</v>
      </c>
      <c r="H392">
        <v>5.0000000000000001E-301</v>
      </c>
      <c r="I392">
        <v>0</v>
      </c>
      <c r="J392">
        <v>-6631269.79</v>
      </c>
      <c r="K392">
        <v>0</v>
      </c>
      <c r="L392">
        <v>15</v>
      </c>
      <c r="M392" s="1" t="s">
        <v>28</v>
      </c>
      <c r="N392">
        <v>122057</v>
      </c>
      <c r="O392" s="1" t="s">
        <v>29</v>
      </c>
      <c r="P392" s="1" t="s">
        <v>30</v>
      </c>
      <c r="Q392" s="1" t="s">
        <v>31</v>
      </c>
      <c r="R392" s="1"/>
      <c r="S392" s="1"/>
      <c r="T392" s="1" t="s">
        <v>422</v>
      </c>
      <c r="U392" s="1" t="s">
        <v>1105</v>
      </c>
      <c r="V392">
        <v>2077</v>
      </c>
      <c r="W392">
        <v>2086.6799999999998</v>
      </c>
      <c r="X392">
        <v>-9.6799999999998398</v>
      </c>
      <c r="Y392">
        <v>0</v>
      </c>
    </row>
    <row r="393" spans="1:25" x14ac:dyDescent="0.25">
      <c r="A393" s="1" t="s">
        <v>25</v>
      </c>
      <c r="B393" s="1" t="s">
        <v>26</v>
      </c>
      <c r="C393" s="1" t="s">
        <v>27</v>
      </c>
      <c r="D393">
        <v>5.0000000000000001E-301</v>
      </c>
      <c r="E393">
        <v>5.0000000000000001E-301</v>
      </c>
      <c r="F393">
        <v>5.0000000000000001E-301</v>
      </c>
      <c r="G393">
        <v>6.5410858951508999E-9</v>
      </c>
      <c r="H393">
        <v>5.0000000000000001E-301</v>
      </c>
      <c r="I393">
        <v>0</v>
      </c>
      <c r="J393">
        <v>-6631269.79</v>
      </c>
      <c r="K393">
        <v>0</v>
      </c>
      <c r="L393">
        <v>15</v>
      </c>
      <c r="M393" s="1" t="s">
        <v>28</v>
      </c>
      <c r="N393">
        <v>122057</v>
      </c>
      <c r="O393" s="1" t="s">
        <v>29</v>
      </c>
      <c r="P393" s="1" t="s">
        <v>30</v>
      </c>
      <c r="Q393" s="1" t="s">
        <v>31</v>
      </c>
      <c r="R393" s="1"/>
      <c r="S393" s="1"/>
      <c r="T393" s="1" t="s">
        <v>423</v>
      </c>
      <c r="U393" s="1" t="s">
        <v>1106</v>
      </c>
      <c r="V393">
        <v>53165.13</v>
      </c>
      <c r="W393">
        <v>53784.45</v>
      </c>
      <c r="X393">
        <v>-619.32000000000005</v>
      </c>
      <c r="Y393">
        <v>0</v>
      </c>
    </row>
    <row r="394" spans="1:25" x14ac:dyDescent="0.25">
      <c r="A394" s="1" t="s">
        <v>25</v>
      </c>
      <c r="B394" s="1" t="s">
        <v>26</v>
      </c>
      <c r="C394" s="1" t="s">
        <v>27</v>
      </c>
      <c r="D394">
        <v>5.0000000000000001E-301</v>
      </c>
      <c r="E394">
        <v>5.0000000000000001E-301</v>
      </c>
      <c r="F394">
        <v>5.0000000000000001E-301</v>
      </c>
      <c r="G394">
        <v>6.5410858951508999E-9</v>
      </c>
      <c r="H394">
        <v>5.0000000000000001E-301</v>
      </c>
      <c r="I394">
        <v>0</v>
      </c>
      <c r="J394">
        <v>-6631269.79</v>
      </c>
      <c r="K394">
        <v>0</v>
      </c>
      <c r="L394">
        <v>15</v>
      </c>
      <c r="M394" s="1" t="s">
        <v>28</v>
      </c>
      <c r="N394">
        <v>122057</v>
      </c>
      <c r="O394" s="1" t="s">
        <v>29</v>
      </c>
      <c r="P394" s="1" t="s">
        <v>30</v>
      </c>
      <c r="Q394" s="1" t="s">
        <v>31</v>
      </c>
      <c r="R394" s="1"/>
      <c r="S394" s="1"/>
      <c r="T394" s="1" t="s">
        <v>424</v>
      </c>
      <c r="U394" s="1" t="s">
        <v>1107</v>
      </c>
      <c r="V394">
        <v>83291.61</v>
      </c>
      <c r="W394">
        <v>73867.8</v>
      </c>
      <c r="X394">
        <v>9423.81</v>
      </c>
      <c r="Y394">
        <v>0</v>
      </c>
    </row>
    <row r="395" spans="1:25" x14ac:dyDescent="0.25">
      <c r="A395" s="1" t="s">
        <v>25</v>
      </c>
      <c r="B395" s="1" t="s">
        <v>26</v>
      </c>
      <c r="C395" s="1" t="s">
        <v>27</v>
      </c>
      <c r="D395">
        <v>5.0000000000000001E-301</v>
      </c>
      <c r="E395">
        <v>5.0000000000000001E-301</v>
      </c>
      <c r="F395">
        <v>5.0000000000000001E-301</v>
      </c>
      <c r="G395">
        <v>6.5410858951508999E-9</v>
      </c>
      <c r="H395">
        <v>5.0000000000000001E-301</v>
      </c>
      <c r="I395">
        <v>0</v>
      </c>
      <c r="J395">
        <v>-6631269.79</v>
      </c>
      <c r="K395">
        <v>0</v>
      </c>
      <c r="L395">
        <v>15</v>
      </c>
      <c r="M395" s="1" t="s">
        <v>28</v>
      </c>
      <c r="N395">
        <v>122057</v>
      </c>
      <c r="O395" s="1" t="s">
        <v>29</v>
      </c>
      <c r="P395" s="1" t="s">
        <v>30</v>
      </c>
      <c r="Q395" s="1" t="s">
        <v>31</v>
      </c>
      <c r="R395" s="1"/>
      <c r="S395" s="1"/>
      <c r="T395" s="1" t="s">
        <v>425</v>
      </c>
      <c r="U395" s="1" t="s">
        <v>1108</v>
      </c>
      <c r="V395">
        <v>0</v>
      </c>
      <c r="W395">
        <v>7008</v>
      </c>
      <c r="X395">
        <v>-7008</v>
      </c>
      <c r="Y395">
        <v>0</v>
      </c>
    </row>
    <row r="396" spans="1:25" x14ac:dyDescent="0.25">
      <c r="A396" s="1" t="s">
        <v>25</v>
      </c>
      <c r="B396" s="1" t="s">
        <v>26</v>
      </c>
      <c r="C396" s="1" t="s">
        <v>27</v>
      </c>
      <c r="D396">
        <v>5.0000000000000001E-301</v>
      </c>
      <c r="E396">
        <v>5.0000000000000001E-301</v>
      </c>
      <c r="F396">
        <v>5.0000000000000001E-301</v>
      </c>
      <c r="G396">
        <v>6.5410858951508999E-9</v>
      </c>
      <c r="H396">
        <v>5.0000000000000001E-301</v>
      </c>
      <c r="I396">
        <v>0</v>
      </c>
      <c r="J396">
        <v>-6631269.79</v>
      </c>
      <c r="K396">
        <v>0</v>
      </c>
      <c r="L396">
        <v>15</v>
      </c>
      <c r="M396" s="1" t="s">
        <v>28</v>
      </c>
      <c r="N396">
        <v>122057</v>
      </c>
      <c r="O396" s="1" t="s">
        <v>29</v>
      </c>
      <c r="P396" s="1" t="s">
        <v>30</v>
      </c>
      <c r="Q396" s="1" t="s">
        <v>31</v>
      </c>
      <c r="R396" s="1"/>
      <c r="S396" s="1"/>
      <c r="T396" s="1" t="s">
        <v>426</v>
      </c>
      <c r="U396" s="1" t="s">
        <v>1109</v>
      </c>
      <c r="V396">
        <v>846.4</v>
      </c>
      <c r="W396">
        <v>998.2</v>
      </c>
      <c r="X396">
        <v>-151.80000000000001</v>
      </c>
      <c r="Y396">
        <v>0</v>
      </c>
    </row>
    <row r="397" spans="1:25" x14ac:dyDescent="0.25">
      <c r="A397" s="1" t="s">
        <v>25</v>
      </c>
      <c r="B397" s="1" t="s">
        <v>26</v>
      </c>
      <c r="C397" s="1" t="s">
        <v>27</v>
      </c>
      <c r="D397">
        <v>5.0000000000000001E-301</v>
      </c>
      <c r="E397">
        <v>5.0000000000000001E-301</v>
      </c>
      <c r="F397">
        <v>5.0000000000000001E-301</v>
      </c>
      <c r="G397">
        <v>6.5410858951508999E-9</v>
      </c>
      <c r="H397">
        <v>5.0000000000000001E-301</v>
      </c>
      <c r="I397">
        <v>0</v>
      </c>
      <c r="J397">
        <v>-6631269.79</v>
      </c>
      <c r="K397">
        <v>0</v>
      </c>
      <c r="L397">
        <v>15</v>
      </c>
      <c r="M397" s="1" t="s">
        <v>28</v>
      </c>
      <c r="N397">
        <v>122057</v>
      </c>
      <c r="O397" s="1" t="s">
        <v>29</v>
      </c>
      <c r="P397" s="1" t="s">
        <v>30</v>
      </c>
      <c r="Q397" s="1" t="s">
        <v>31</v>
      </c>
      <c r="R397" s="1"/>
      <c r="S397" s="1"/>
      <c r="T397" s="1" t="s">
        <v>427</v>
      </c>
      <c r="U397" s="1" t="s">
        <v>1110</v>
      </c>
      <c r="V397">
        <v>27108.240000000002</v>
      </c>
      <c r="W397">
        <v>29508.240000000002</v>
      </c>
      <c r="X397">
        <v>-2400</v>
      </c>
      <c r="Y397">
        <v>0</v>
      </c>
    </row>
    <row r="398" spans="1:25" x14ac:dyDescent="0.25">
      <c r="A398" s="1" t="s">
        <v>25</v>
      </c>
      <c r="B398" s="1" t="s">
        <v>26</v>
      </c>
      <c r="C398" s="1" t="s">
        <v>27</v>
      </c>
      <c r="D398">
        <v>5.0000000000000001E-301</v>
      </c>
      <c r="E398">
        <v>5.0000000000000001E-301</v>
      </c>
      <c r="F398">
        <v>5.0000000000000001E-301</v>
      </c>
      <c r="G398">
        <v>6.5410858951508999E-9</v>
      </c>
      <c r="H398">
        <v>5.0000000000000001E-301</v>
      </c>
      <c r="I398">
        <v>0</v>
      </c>
      <c r="J398">
        <v>-6631269.79</v>
      </c>
      <c r="K398">
        <v>0</v>
      </c>
      <c r="L398">
        <v>15</v>
      </c>
      <c r="M398" s="1" t="s">
        <v>28</v>
      </c>
      <c r="N398">
        <v>122057</v>
      </c>
      <c r="O398" s="1" t="s">
        <v>29</v>
      </c>
      <c r="P398" s="1" t="s">
        <v>30</v>
      </c>
      <c r="Q398" s="1" t="s">
        <v>31</v>
      </c>
      <c r="R398" s="1"/>
      <c r="S398" s="1"/>
      <c r="T398" s="1" t="s">
        <v>428</v>
      </c>
      <c r="U398" s="1" t="s">
        <v>1111</v>
      </c>
      <c r="V398">
        <v>2325.58</v>
      </c>
      <c r="W398">
        <v>4785.24</v>
      </c>
      <c r="X398">
        <v>-2459.66</v>
      </c>
      <c r="Y398">
        <v>0</v>
      </c>
    </row>
    <row r="399" spans="1:25" x14ac:dyDescent="0.25">
      <c r="A399" s="1" t="s">
        <v>25</v>
      </c>
      <c r="B399" s="1" t="s">
        <v>26</v>
      </c>
      <c r="C399" s="1" t="s">
        <v>27</v>
      </c>
      <c r="D399">
        <v>5.0000000000000001E-301</v>
      </c>
      <c r="E399">
        <v>5.0000000000000001E-301</v>
      </c>
      <c r="F399">
        <v>5.0000000000000001E-301</v>
      </c>
      <c r="G399">
        <v>6.5410858951508999E-9</v>
      </c>
      <c r="H399">
        <v>5.0000000000000001E-301</v>
      </c>
      <c r="I399">
        <v>0</v>
      </c>
      <c r="J399">
        <v>-6631269.79</v>
      </c>
      <c r="K399">
        <v>0</v>
      </c>
      <c r="L399">
        <v>15</v>
      </c>
      <c r="M399" s="1" t="s">
        <v>28</v>
      </c>
      <c r="N399">
        <v>122057</v>
      </c>
      <c r="O399" s="1" t="s">
        <v>29</v>
      </c>
      <c r="P399" s="1" t="s">
        <v>30</v>
      </c>
      <c r="Q399" s="1" t="s">
        <v>31</v>
      </c>
      <c r="R399" s="1"/>
      <c r="S399" s="1"/>
      <c r="T399" s="1" t="s">
        <v>429</v>
      </c>
      <c r="U399" s="1" t="s">
        <v>1112</v>
      </c>
      <c r="V399">
        <v>2829.62</v>
      </c>
      <c r="W399">
        <v>2893.95</v>
      </c>
      <c r="X399">
        <v>-64.329999999999899</v>
      </c>
      <c r="Y399">
        <v>0</v>
      </c>
    </row>
    <row r="400" spans="1:25" x14ac:dyDescent="0.25">
      <c r="A400" s="1" t="s">
        <v>25</v>
      </c>
      <c r="B400" s="1" t="s">
        <v>26</v>
      </c>
      <c r="C400" s="1" t="s">
        <v>27</v>
      </c>
      <c r="D400">
        <v>5.0000000000000001E-301</v>
      </c>
      <c r="E400">
        <v>5.0000000000000001E-301</v>
      </c>
      <c r="F400">
        <v>5.0000000000000001E-301</v>
      </c>
      <c r="G400">
        <v>6.5410858951508999E-9</v>
      </c>
      <c r="H400">
        <v>5.0000000000000001E-301</v>
      </c>
      <c r="I400">
        <v>0</v>
      </c>
      <c r="J400">
        <v>-6631269.79</v>
      </c>
      <c r="K400">
        <v>0</v>
      </c>
      <c r="L400">
        <v>15</v>
      </c>
      <c r="M400" s="1" t="s">
        <v>28</v>
      </c>
      <c r="N400">
        <v>122057</v>
      </c>
      <c r="O400" s="1" t="s">
        <v>29</v>
      </c>
      <c r="P400" s="1" t="s">
        <v>30</v>
      </c>
      <c r="Q400" s="1" t="s">
        <v>31</v>
      </c>
      <c r="R400" s="1"/>
      <c r="S400" s="1"/>
      <c r="T400" s="1" t="s">
        <v>430</v>
      </c>
      <c r="U400" s="1" t="s">
        <v>1113</v>
      </c>
      <c r="V400">
        <v>4941.32</v>
      </c>
      <c r="W400">
        <v>6743.98</v>
      </c>
      <c r="X400">
        <v>-1802.66</v>
      </c>
      <c r="Y400">
        <v>0</v>
      </c>
    </row>
    <row r="401" spans="1:25" x14ac:dyDescent="0.25">
      <c r="A401" s="1" t="s">
        <v>25</v>
      </c>
      <c r="B401" s="1" t="s">
        <v>26</v>
      </c>
      <c r="C401" s="1" t="s">
        <v>27</v>
      </c>
      <c r="D401">
        <v>5.0000000000000001E-301</v>
      </c>
      <c r="E401">
        <v>5.0000000000000001E-301</v>
      </c>
      <c r="F401">
        <v>5.0000000000000001E-301</v>
      </c>
      <c r="G401">
        <v>6.5410858951508999E-9</v>
      </c>
      <c r="H401">
        <v>5.0000000000000001E-301</v>
      </c>
      <c r="I401">
        <v>0</v>
      </c>
      <c r="J401">
        <v>-6631269.79</v>
      </c>
      <c r="K401">
        <v>0</v>
      </c>
      <c r="L401">
        <v>15</v>
      </c>
      <c r="M401" s="1" t="s">
        <v>28</v>
      </c>
      <c r="N401">
        <v>122057</v>
      </c>
      <c r="O401" s="1" t="s">
        <v>29</v>
      </c>
      <c r="P401" s="1" t="s">
        <v>30</v>
      </c>
      <c r="Q401" s="1" t="s">
        <v>31</v>
      </c>
      <c r="R401" s="1"/>
      <c r="S401" s="1"/>
      <c r="T401" s="1" t="s">
        <v>431</v>
      </c>
      <c r="U401" s="1" t="s">
        <v>1114</v>
      </c>
      <c r="V401">
        <v>11652.57</v>
      </c>
      <c r="W401">
        <v>14382.57</v>
      </c>
      <c r="X401">
        <v>-2730</v>
      </c>
      <c r="Y401">
        <v>0</v>
      </c>
    </row>
    <row r="402" spans="1:25" x14ac:dyDescent="0.25">
      <c r="A402" s="1" t="s">
        <v>25</v>
      </c>
      <c r="B402" s="1" t="s">
        <v>26</v>
      </c>
      <c r="C402" s="1" t="s">
        <v>27</v>
      </c>
      <c r="D402">
        <v>5.0000000000000001E-301</v>
      </c>
      <c r="E402">
        <v>5.0000000000000001E-301</v>
      </c>
      <c r="F402">
        <v>5.0000000000000001E-301</v>
      </c>
      <c r="G402">
        <v>6.5410858951508999E-9</v>
      </c>
      <c r="H402">
        <v>5.0000000000000001E-301</v>
      </c>
      <c r="I402">
        <v>0</v>
      </c>
      <c r="J402">
        <v>-6631269.79</v>
      </c>
      <c r="K402">
        <v>0</v>
      </c>
      <c r="L402">
        <v>15</v>
      </c>
      <c r="M402" s="1" t="s">
        <v>28</v>
      </c>
      <c r="N402">
        <v>122057</v>
      </c>
      <c r="O402" s="1" t="s">
        <v>29</v>
      </c>
      <c r="P402" s="1" t="s">
        <v>30</v>
      </c>
      <c r="Q402" s="1" t="s">
        <v>31</v>
      </c>
      <c r="R402" s="1"/>
      <c r="S402" s="1"/>
      <c r="T402" s="1" t="s">
        <v>432</v>
      </c>
      <c r="U402" s="1" t="s">
        <v>1115</v>
      </c>
      <c r="V402">
        <v>25.92</v>
      </c>
      <c r="W402">
        <v>44.88</v>
      </c>
      <c r="X402">
        <v>-18.96</v>
      </c>
      <c r="Y402">
        <v>0</v>
      </c>
    </row>
    <row r="403" spans="1:25" x14ac:dyDescent="0.25">
      <c r="A403" s="1" t="s">
        <v>25</v>
      </c>
      <c r="B403" s="1" t="s">
        <v>26</v>
      </c>
      <c r="C403" s="1" t="s">
        <v>27</v>
      </c>
      <c r="D403">
        <v>5.0000000000000001E-301</v>
      </c>
      <c r="E403">
        <v>5.0000000000000001E-301</v>
      </c>
      <c r="F403">
        <v>5.0000000000000001E-301</v>
      </c>
      <c r="G403">
        <v>6.5410858951508999E-9</v>
      </c>
      <c r="H403">
        <v>5.0000000000000001E-301</v>
      </c>
      <c r="I403">
        <v>0</v>
      </c>
      <c r="J403">
        <v>-6631269.79</v>
      </c>
      <c r="K403">
        <v>0</v>
      </c>
      <c r="L403">
        <v>15</v>
      </c>
      <c r="M403" s="1" t="s">
        <v>28</v>
      </c>
      <c r="N403">
        <v>122057</v>
      </c>
      <c r="O403" s="1" t="s">
        <v>29</v>
      </c>
      <c r="P403" s="1" t="s">
        <v>30</v>
      </c>
      <c r="Q403" s="1" t="s">
        <v>31</v>
      </c>
      <c r="R403" s="1"/>
      <c r="S403" s="1"/>
      <c r="T403" s="1" t="s">
        <v>433</v>
      </c>
      <c r="U403" s="1" t="s">
        <v>1116</v>
      </c>
      <c r="V403">
        <v>383.96</v>
      </c>
      <c r="W403">
        <v>942.06</v>
      </c>
      <c r="X403">
        <v>-558.1</v>
      </c>
      <c r="Y403">
        <v>0</v>
      </c>
    </row>
    <row r="404" spans="1:25" x14ac:dyDescent="0.25">
      <c r="A404" s="1" t="s">
        <v>25</v>
      </c>
      <c r="B404" s="1" t="s">
        <v>26</v>
      </c>
      <c r="C404" s="1" t="s">
        <v>27</v>
      </c>
      <c r="D404">
        <v>5.0000000000000001E-301</v>
      </c>
      <c r="E404">
        <v>5.0000000000000001E-301</v>
      </c>
      <c r="F404">
        <v>5.0000000000000001E-301</v>
      </c>
      <c r="G404">
        <v>6.5410858951508999E-9</v>
      </c>
      <c r="H404">
        <v>5.0000000000000001E-301</v>
      </c>
      <c r="I404">
        <v>0</v>
      </c>
      <c r="J404">
        <v>-6631269.79</v>
      </c>
      <c r="K404">
        <v>0</v>
      </c>
      <c r="L404">
        <v>15</v>
      </c>
      <c r="M404" s="1" t="s">
        <v>28</v>
      </c>
      <c r="N404">
        <v>122057</v>
      </c>
      <c r="O404" s="1" t="s">
        <v>29</v>
      </c>
      <c r="P404" s="1" t="s">
        <v>30</v>
      </c>
      <c r="Q404" s="1" t="s">
        <v>31</v>
      </c>
      <c r="R404" s="1"/>
      <c r="S404" s="1"/>
      <c r="T404" s="1" t="s">
        <v>434</v>
      </c>
      <c r="U404" s="1" t="s">
        <v>1117</v>
      </c>
      <c r="V404">
        <v>117</v>
      </c>
      <c r="W404">
        <v>167.4</v>
      </c>
      <c r="X404">
        <v>-50.4</v>
      </c>
      <c r="Y404">
        <v>0</v>
      </c>
    </row>
    <row r="405" spans="1:25" x14ac:dyDescent="0.25">
      <c r="A405" s="1" t="s">
        <v>25</v>
      </c>
      <c r="B405" s="1" t="s">
        <v>26</v>
      </c>
      <c r="C405" s="1" t="s">
        <v>27</v>
      </c>
      <c r="D405">
        <v>5.0000000000000001E-301</v>
      </c>
      <c r="E405">
        <v>5.0000000000000001E-301</v>
      </c>
      <c r="F405">
        <v>5.0000000000000001E-301</v>
      </c>
      <c r="G405">
        <v>6.5410858951508999E-9</v>
      </c>
      <c r="H405">
        <v>5.0000000000000001E-301</v>
      </c>
      <c r="I405">
        <v>0</v>
      </c>
      <c r="J405">
        <v>-6631269.79</v>
      </c>
      <c r="K405">
        <v>0</v>
      </c>
      <c r="L405">
        <v>15</v>
      </c>
      <c r="M405" s="1" t="s">
        <v>28</v>
      </c>
      <c r="N405">
        <v>122057</v>
      </c>
      <c r="O405" s="1" t="s">
        <v>29</v>
      </c>
      <c r="P405" s="1" t="s">
        <v>30</v>
      </c>
      <c r="Q405" s="1" t="s">
        <v>31</v>
      </c>
      <c r="R405" s="1"/>
      <c r="S405" s="1"/>
      <c r="T405" s="1" t="s">
        <v>435</v>
      </c>
      <c r="U405" s="1" t="s">
        <v>1118</v>
      </c>
      <c r="V405">
        <v>1712.88</v>
      </c>
      <c r="W405">
        <v>2392.46</v>
      </c>
      <c r="X405">
        <v>-679.58</v>
      </c>
      <c r="Y405">
        <v>0</v>
      </c>
    </row>
    <row r="406" spans="1:25" x14ac:dyDescent="0.25">
      <c r="A406" s="1" t="s">
        <v>25</v>
      </c>
      <c r="B406" s="1" t="s">
        <v>26</v>
      </c>
      <c r="C406" s="1" t="s">
        <v>27</v>
      </c>
      <c r="D406">
        <v>5.0000000000000001E-301</v>
      </c>
      <c r="E406">
        <v>5.0000000000000001E-301</v>
      </c>
      <c r="F406">
        <v>5.0000000000000001E-301</v>
      </c>
      <c r="G406">
        <v>6.5410858951508999E-9</v>
      </c>
      <c r="H406">
        <v>5.0000000000000001E-301</v>
      </c>
      <c r="I406">
        <v>0</v>
      </c>
      <c r="J406">
        <v>-6631269.79</v>
      </c>
      <c r="K406">
        <v>0</v>
      </c>
      <c r="L406">
        <v>15</v>
      </c>
      <c r="M406" s="1" t="s">
        <v>28</v>
      </c>
      <c r="N406">
        <v>122057</v>
      </c>
      <c r="O406" s="1" t="s">
        <v>29</v>
      </c>
      <c r="P406" s="1" t="s">
        <v>30</v>
      </c>
      <c r="Q406" s="1" t="s">
        <v>31</v>
      </c>
      <c r="R406" s="1"/>
      <c r="S406" s="1"/>
      <c r="T406" s="1" t="s">
        <v>436</v>
      </c>
      <c r="U406" s="1" t="s">
        <v>1119</v>
      </c>
      <c r="V406">
        <v>56442.12</v>
      </c>
      <c r="W406">
        <v>60747.87</v>
      </c>
      <c r="X406">
        <v>-4305.75</v>
      </c>
      <c r="Y406">
        <v>0</v>
      </c>
    </row>
    <row r="407" spans="1:25" x14ac:dyDescent="0.25">
      <c r="A407" s="1" t="s">
        <v>25</v>
      </c>
      <c r="B407" s="1" t="s">
        <v>26</v>
      </c>
      <c r="C407" s="1" t="s">
        <v>27</v>
      </c>
      <c r="D407">
        <v>5.0000000000000001E-301</v>
      </c>
      <c r="E407">
        <v>5.0000000000000001E-301</v>
      </c>
      <c r="F407">
        <v>5.0000000000000001E-301</v>
      </c>
      <c r="G407">
        <v>6.5410858951508999E-9</v>
      </c>
      <c r="H407">
        <v>5.0000000000000001E-301</v>
      </c>
      <c r="I407">
        <v>0</v>
      </c>
      <c r="J407">
        <v>-6631269.79</v>
      </c>
      <c r="K407">
        <v>0</v>
      </c>
      <c r="L407">
        <v>15</v>
      </c>
      <c r="M407" s="1" t="s">
        <v>28</v>
      </c>
      <c r="N407">
        <v>122057</v>
      </c>
      <c r="O407" s="1" t="s">
        <v>29</v>
      </c>
      <c r="P407" s="1" t="s">
        <v>30</v>
      </c>
      <c r="Q407" s="1" t="s">
        <v>31</v>
      </c>
      <c r="R407" s="1"/>
      <c r="S407" s="1"/>
      <c r="T407" s="1" t="s">
        <v>437</v>
      </c>
      <c r="U407" s="1" t="s">
        <v>1120</v>
      </c>
      <c r="V407">
        <v>77631.91</v>
      </c>
      <c r="W407">
        <v>85093.53</v>
      </c>
      <c r="X407">
        <v>-7461.6199999999899</v>
      </c>
      <c r="Y407">
        <v>0</v>
      </c>
    </row>
    <row r="408" spans="1:25" x14ac:dyDescent="0.25">
      <c r="A408" s="1" t="s">
        <v>25</v>
      </c>
      <c r="B408" s="1" t="s">
        <v>26</v>
      </c>
      <c r="C408" s="1" t="s">
        <v>27</v>
      </c>
      <c r="D408">
        <v>5.0000000000000001E-301</v>
      </c>
      <c r="E408">
        <v>5.0000000000000001E-301</v>
      </c>
      <c r="F408">
        <v>5.0000000000000001E-301</v>
      </c>
      <c r="G408">
        <v>6.5410858951508999E-9</v>
      </c>
      <c r="H408">
        <v>5.0000000000000001E-301</v>
      </c>
      <c r="I408">
        <v>0</v>
      </c>
      <c r="J408">
        <v>-6631269.79</v>
      </c>
      <c r="K408">
        <v>0</v>
      </c>
      <c r="L408">
        <v>15</v>
      </c>
      <c r="M408" s="1" t="s">
        <v>28</v>
      </c>
      <c r="N408">
        <v>122057</v>
      </c>
      <c r="O408" s="1" t="s">
        <v>29</v>
      </c>
      <c r="P408" s="1" t="s">
        <v>30</v>
      </c>
      <c r="Q408" s="1" t="s">
        <v>31</v>
      </c>
      <c r="R408" s="1"/>
      <c r="S408" s="1"/>
      <c r="T408" s="1" t="s">
        <v>438</v>
      </c>
      <c r="U408" s="1" t="s">
        <v>1121</v>
      </c>
      <c r="V408">
        <v>35491.43</v>
      </c>
      <c r="W408">
        <v>36595.01</v>
      </c>
      <c r="X408">
        <v>-1103.58</v>
      </c>
      <c r="Y408">
        <v>0</v>
      </c>
    </row>
    <row r="409" spans="1:25" x14ac:dyDescent="0.25">
      <c r="A409" s="1" t="s">
        <v>25</v>
      </c>
      <c r="B409" s="1" t="s">
        <v>26</v>
      </c>
      <c r="C409" s="1" t="s">
        <v>27</v>
      </c>
      <c r="D409">
        <v>5.0000000000000001E-301</v>
      </c>
      <c r="E409">
        <v>5.0000000000000001E-301</v>
      </c>
      <c r="F409">
        <v>5.0000000000000001E-301</v>
      </c>
      <c r="G409">
        <v>6.5410858951508999E-9</v>
      </c>
      <c r="H409">
        <v>5.0000000000000001E-301</v>
      </c>
      <c r="I409">
        <v>0</v>
      </c>
      <c r="J409">
        <v>-6631269.79</v>
      </c>
      <c r="K409">
        <v>0</v>
      </c>
      <c r="L409">
        <v>15</v>
      </c>
      <c r="M409" s="1" t="s">
        <v>28</v>
      </c>
      <c r="N409">
        <v>122057</v>
      </c>
      <c r="O409" s="1" t="s">
        <v>29</v>
      </c>
      <c r="P409" s="1" t="s">
        <v>30</v>
      </c>
      <c r="Q409" s="1" t="s">
        <v>31</v>
      </c>
      <c r="R409" s="1"/>
      <c r="S409" s="1"/>
      <c r="T409" s="1" t="s">
        <v>439</v>
      </c>
      <c r="U409" s="1" t="s">
        <v>1122</v>
      </c>
      <c r="V409">
        <v>6260.56</v>
      </c>
      <c r="W409">
        <v>6359.04</v>
      </c>
      <c r="X409">
        <v>-98.479999999999606</v>
      </c>
      <c r="Y409">
        <v>0</v>
      </c>
    </row>
    <row r="410" spans="1:25" x14ac:dyDescent="0.25">
      <c r="A410" s="1" t="s">
        <v>25</v>
      </c>
      <c r="B410" s="1" t="s">
        <v>26</v>
      </c>
      <c r="C410" s="1" t="s">
        <v>27</v>
      </c>
      <c r="D410">
        <v>5.0000000000000001E-301</v>
      </c>
      <c r="E410">
        <v>5.0000000000000001E-301</v>
      </c>
      <c r="F410">
        <v>5.0000000000000001E-301</v>
      </c>
      <c r="G410">
        <v>6.5410858951508999E-9</v>
      </c>
      <c r="H410">
        <v>5.0000000000000001E-301</v>
      </c>
      <c r="I410">
        <v>0</v>
      </c>
      <c r="J410">
        <v>-6631269.79</v>
      </c>
      <c r="K410">
        <v>0</v>
      </c>
      <c r="L410">
        <v>15</v>
      </c>
      <c r="M410" s="1" t="s">
        <v>28</v>
      </c>
      <c r="N410">
        <v>122057</v>
      </c>
      <c r="O410" s="1" t="s">
        <v>29</v>
      </c>
      <c r="P410" s="1" t="s">
        <v>30</v>
      </c>
      <c r="Q410" s="1" t="s">
        <v>31</v>
      </c>
      <c r="R410" s="1"/>
      <c r="S410" s="1"/>
      <c r="T410" s="1" t="s">
        <v>440</v>
      </c>
      <c r="U410" s="1" t="s">
        <v>1123</v>
      </c>
      <c r="V410">
        <v>4159</v>
      </c>
      <c r="W410">
        <v>7195</v>
      </c>
      <c r="X410">
        <v>-3036</v>
      </c>
      <c r="Y410">
        <v>0</v>
      </c>
    </row>
    <row r="411" spans="1:25" x14ac:dyDescent="0.25">
      <c r="A411" s="1" t="s">
        <v>25</v>
      </c>
      <c r="B411" s="1" t="s">
        <v>26</v>
      </c>
      <c r="C411" s="1" t="s">
        <v>27</v>
      </c>
      <c r="D411">
        <v>5.0000000000000001E-301</v>
      </c>
      <c r="E411">
        <v>5.0000000000000001E-301</v>
      </c>
      <c r="F411">
        <v>5.0000000000000001E-301</v>
      </c>
      <c r="G411">
        <v>6.5410858951508999E-9</v>
      </c>
      <c r="H411">
        <v>5.0000000000000001E-301</v>
      </c>
      <c r="I411">
        <v>0</v>
      </c>
      <c r="J411">
        <v>-6631269.79</v>
      </c>
      <c r="K411">
        <v>0</v>
      </c>
      <c r="L411">
        <v>15</v>
      </c>
      <c r="M411" s="1" t="s">
        <v>28</v>
      </c>
      <c r="N411">
        <v>122057</v>
      </c>
      <c r="O411" s="1" t="s">
        <v>29</v>
      </c>
      <c r="P411" s="1" t="s">
        <v>30</v>
      </c>
      <c r="Q411" s="1" t="s">
        <v>31</v>
      </c>
      <c r="R411" s="1"/>
      <c r="S411" s="1"/>
      <c r="T411" s="1" t="s">
        <v>441</v>
      </c>
      <c r="U411" s="1" t="s">
        <v>1124</v>
      </c>
      <c r="V411">
        <v>81902.22</v>
      </c>
      <c r="W411">
        <v>101118.06</v>
      </c>
      <c r="X411">
        <v>-19215.84</v>
      </c>
      <c r="Y411">
        <v>0</v>
      </c>
    </row>
    <row r="412" spans="1:25" x14ac:dyDescent="0.25">
      <c r="A412" s="1" t="s">
        <v>25</v>
      </c>
      <c r="B412" s="1" t="s">
        <v>26</v>
      </c>
      <c r="C412" s="1" t="s">
        <v>27</v>
      </c>
      <c r="D412">
        <v>5.0000000000000001E-301</v>
      </c>
      <c r="E412">
        <v>5.0000000000000001E-301</v>
      </c>
      <c r="F412">
        <v>5.0000000000000001E-301</v>
      </c>
      <c r="G412">
        <v>6.5410858951508999E-9</v>
      </c>
      <c r="H412">
        <v>5.0000000000000001E-301</v>
      </c>
      <c r="I412">
        <v>0</v>
      </c>
      <c r="J412">
        <v>-6631269.79</v>
      </c>
      <c r="K412">
        <v>0</v>
      </c>
      <c r="L412">
        <v>15</v>
      </c>
      <c r="M412" s="1" t="s">
        <v>28</v>
      </c>
      <c r="N412">
        <v>122057</v>
      </c>
      <c r="O412" s="1" t="s">
        <v>29</v>
      </c>
      <c r="P412" s="1" t="s">
        <v>30</v>
      </c>
      <c r="Q412" s="1" t="s">
        <v>31</v>
      </c>
      <c r="R412" s="1"/>
      <c r="S412" s="1"/>
      <c r="T412" s="1" t="s">
        <v>442</v>
      </c>
      <c r="U412" s="1" t="s">
        <v>1125</v>
      </c>
      <c r="V412">
        <v>1762.99</v>
      </c>
      <c r="W412">
        <v>1807.14</v>
      </c>
      <c r="X412">
        <v>-44.150000000000098</v>
      </c>
      <c r="Y412">
        <v>0</v>
      </c>
    </row>
    <row r="413" spans="1:25" x14ac:dyDescent="0.25">
      <c r="A413" s="1" t="s">
        <v>25</v>
      </c>
      <c r="B413" s="1" t="s">
        <v>26</v>
      </c>
      <c r="C413" s="1" t="s">
        <v>27</v>
      </c>
      <c r="D413">
        <v>5.0000000000000001E-301</v>
      </c>
      <c r="E413">
        <v>5.0000000000000001E-301</v>
      </c>
      <c r="F413">
        <v>5.0000000000000001E-301</v>
      </c>
      <c r="G413">
        <v>6.5410858951508999E-9</v>
      </c>
      <c r="H413">
        <v>5.0000000000000001E-301</v>
      </c>
      <c r="I413">
        <v>0</v>
      </c>
      <c r="J413">
        <v>-6631269.79</v>
      </c>
      <c r="K413">
        <v>0</v>
      </c>
      <c r="L413">
        <v>15</v>
      </c>
      <c r="M413" s="1" t="s">
        <v>28</v>
      </c>
      <c r="N413">
        <v>122057</v>
      </c>
      <c r="O413" s="1" t="s">
        <v>29</v>
      </c>
      <c r="P413" s="1" t="s">
        <v>30</v>
      </c>
      <c r="Q413" s="1" t="s">
        <v>31</v>
      </c>
      <c r="R413" s="1"/>
      <c r="S413" s="1"/>
      <c r="T413" s="1" t="s">
        <v>443</v>
      </c>
      <c r="U413" s="1" t="s">
        <v>1126</v>
      </c>
      <c r="V413">
        <v>873</v>
      </c>
      <c r="W413">
        <v>1074</v>
      </c>
      <c r="X413">
        <v>-201</v>
      </c>
      <c r="Y413">
        <v>0</v>
      </c>
    </row>
    <row r="414" spans="1:25" x14ac:dyDescent="0.25">
      <c r="A414" s="1" t="s">
        <v>25</v>
      </c>
      <c r="B414" s="1" t="s">
        <v>26</v>
      </c>
      <c r="C414" s="1" t="s">
        <v>27</v>
      </c>
      <c r="D414">
        <v>5.0000000000000001E-301</v>
      </c>
      <c r="E414">
        <v>5.0000000000000001E-301</v>
      </c>
      <c r="F414">
        <v>5.0000000000000001E-301</v>
      </c>
      <c r="G414">
        <v>6.5410858951508999E-9</v>
      </c>
      <c r="H414">
        <v>5.0000000000000001E-301</v>
      </c>
      <c r="I414">
        <v>0</v>
      </c>
      <c r="J414">
        <v>-6631269.79</v>
      </c>
      <c r="K414">
        <v>0</v>
      </c>
      <c r="L414">
        <v>15</v>
      </c>
      <c r="M414" s="1" t="s">
        <v>28</v>
      </c>
      <c r="N414">
        <v>122057</v>
      </c>
      <c r="O414" s="1" t="s">
        <v>29</v>
      </c>
      <c r="P414" s="1" t="s">
        <v>30</v>
      </c>
      <c r="Q414" s="1" t="s">
        <v>31</v>
      </c>
      <c r="R414" s="1"/>
      <c r="S414" s="1"/>
      <c r="T414" s="1" t="s">
        <v>444</v>
      </c>
      <c r="U414" s="1" t="s">
        <v>1127</v>
      </c>
      <c r="V414">
        <v>2730</v>
      </c>
      <c r="W414">
        <v>3340</v>
      </c>
      <c r="X414">
        <v>-610</v>
      </c>
      <c r="Y414">
        <v>0</v>
      </c>
    </row>
    <row r="415" spans="1:25" x14ac:dyDescent="0.25">
      <c r="A415" s="1" t="s">
        <v>25</v>
      </c>
      <c r="B415" s="1" t="s">
        <v>26</v>
      </c>
      <c r="C415" s="1" t="s">
        <v>27</v>
      </c>
      <c r="D415">
        <v>5.0000000000000001E-301</v>
      </c>
      <c r="E415">
        <v>5.0000000000000001E-301</v>
      </c>
      <c r="F415">
        <v>5.0000000000000001E-301</v>
      </c>
      <c r="G415">
        <v>6.5410858951508999E-9</v>
      </c>
      <c r="H415">
        <v>5.0000000000000001E-301</v>
      </c>
      <c r="I415">
        <v>0</v>
      </c>
      <c r="J415">
        <v>-6631269.79</v>
      </c>
      <c r="K415">
        <v>0</v>
      </c>
      <c r="L415">
        <v>15</v>
      </c>
      <c r="M415" s="1" t="s">
        <v>28</v>
      </c>
      <c r="N415">
        <v>122057</v>
      </c>
      <c r="O415" s="1" t="s">
        <v>29</v>
      </c>
      <c r="P415" s="1" t="s">
        <v>30</v>
      </c>
      <c r="Q415" s="1" t="s">
        <v>31</v>
      </c>
      <c r="R415" s="1"/>
      <c r="S415" s="1"/>
      <c r="T415" s="1" t="s">
        <v>445</v>
      </c>
      <c r="U415" s="1" t="s">
        <v>1128</v>
      </c>
      <c r="V415">
        <v>2716.8</v>
      </c>
      <c r="W415">
        <v>5445.6</v>
      </c>
      <c r="X415">
        <v>-2728.8</v>
      </c>
      <c r="Y415">
        <v>0</v>
      </c>
    </row>
    <row r="416" spans="1:25" x14ac:dyDescent="0.25">
      <c r="A416" s="1" t="s">
        <v>25</v>
      </c>
      <c r="B416" s="1" t="s">
        <v>26</v>
      </c>
      <c r="C416" s="1" t="s">
        <v>27</v>
      </c>
      <c r="D416">
        <v>5.0000000000000001E-301</v>
      </c>
      <c r="E416">
        <v>5.0000000000000001E-301</v>
      </c>
      <c r="F416">
        <v>5.0000000000000001E-301</v>
      </c>
      <c r="G416">
        <v>6.5410858951508999E-9</v>
      </c>
      <c r="H416">
        <v>5.0000000000000001E-301</v>
      </c>
      <c r="I416">
        <v>0</v>
      </c>
      <c r="J416">
        <v>-6631269.79</v>
      </c>
      <c r="K416">
        <v>0</v>
      </c>
      <c r="L416">
        <v>15</v>
      </c>
      <c r="M416" s="1" t="s">
        <v>28</v>
      </c>
      <c r="N416">
        <v>122057</v>
      </c>
      <c r="O416" s="1" t="s">
        <v>29</v>
      </c>
      <c r="P416" s="1" t="s">
        <v>30</v>
      </c>
      <c r="Q416" s="1" t="s">
        <v>31</v>
      </c>
      <c r="R416" s="1"/>
      <c r="S416" s="1"/>
      <c r="T416" s="1" t="s">
        <v>446</v>
      </c>
      <c r="U416" s="1" t="s">
        <v>1129</v>
      </c>
      <c r="V416">
        <v>4432.2</v>
      </c>
      <c r="W416">
        <v>2733.25</v>
      </c>
      <c r="X416">
        <v>1698.95</v>
      </c>
      <c r="Y416">
        <v>0</v>
      </c>
    </row>
    <row r="417" spans="1:25" x14ac:dyDescent="0.25">
      <c r="A417" s="1" t="s">
        <v>25</v>
      </c>
      <c r="B417" s="1" t="s">
        <v>26</v>
      </c>
      <c r="C417" s="1" t="s">
        <v>27</v>
      </c>
      <c r="D417">
        <v>5.0000000000000001E-301</v>
      </c>
      <c r="E417">
        <v>5.0000000000000001E-301</v>
      </c>
      <c r="F417">
        <v>5.0000000000000001E-301</v>
      </c>
      <c r="G417">
        <v>6.5410858951508999E-9</v>
      </c>
      <c r="H417">
        <v>5.0000000000000001E-301</v>
      </c>
      <c r="I417">
        <v>0</v>
      </c>
      <c r="J417">
        <v>-6631269.79</v>
      </c>
      <c r="K417">
        <v>0</v>
      </c>
      <c r="L417">
        <v>15</v>
      </c>
      <c r="M417" s="1" t="s">
        <v>28</v>
      </c>
      <c r="N417">
        <v>122057</v>
      </c>
      <c r="O417" s="1" t="s">
        <v>29</v>
      </c>
      <c r="P417" s="1" t="s">
        <v>30</v>
      </c>
      <c r="Q417" s="1" t="s">
        <v>31</v>
      </c>
      <c r="R417" s="1"/>
      <c r="S417" s="1"/>
      <c r="T417" s="1" t="s">
        <v>447</v>
      </c>
      <c r="U417" s="1" t="s">
        <v>1130</v>
      </c>
      <c r="V417">
        <v>2917.05</v>
      </c>
      <c r="W417">
        <v>3100.05</v>
      </c>
      <c r="X417">
        <v>-183</v>
      </c>
      <c r="Y417">
        <v>0</v>
      </c>
    </row>
    <row r="418" spans="1:25" x14ac:dyDescent="0.25">
      <c r="A418" s="1" t="s">
        <v>25</v>
      </c>
      <c r="B418" s="1" t="s">
        <v>26</v>
      </c>
      <c r="C418" s="1" t="s">
        <v>27</v>
      </c>
      <c r="D418">
        <v>5.0000000000000001E-301</v>
      </c>
      <c r="E418">
        <v>5.0000000000000001E-301</v>
      </c>
      <c r="F418">
        <v>5.0000000000000001E-301</v>
      </c>
      <c r="G418">
        <v>6.5410858951508999E-9</v>
      </c>
      <c r="H418">
        <v>5.0000000000000001E-301</v>
      </c>
      <c r="I418">
        <v>0</v>
      </c>
      <c r="J418">
        <v>-6631269.79</v>
      </c>
      <c r="K418">
        <v>0</v>
      </c>
      <c r="L418">
        <v>15</v>
      </c>
      <c r="M418" s="1" t="s">
        <v>28</v>
      </c>
      <c r="N418">
        <v>122057</v>
      </c>
      <c r="O418" s="1" t="s">
        <v>29</v>
      </c>
      <c r="P418" s="1" t="s">
        <v>30</v>
      </c>
      <c r="Q418" s="1" t="s">
        <v>31</v>
      </c>
      <c r="R418" s="1"/>
      <c r="S418" s="1"/>
      <c r="T418" s="1" t="s">
        <v>448</v>
      </c>
      <c r="U418" s="1" t="s">
        <v>1131</v>
      </c>
      <c r="V418">
        <v>196.26</v>
      </c>
      <c r="W418">
        <v>466.76</v>
      </c>
      <c r="X418">
        <v>-270.5</v>
      </c>
      <c r="Y418">
        <v>0</v>
      </c>
    </row>
    <row r="419" spans="1:25" x14ac:dyDescent="0.25">
      <c r="A419" s="1" t="s">
        <v>25</v>
      </c>
      <c r="B419" s="1" t="s">
        <v>26</v>
      </c>
      <c r="C419" s="1" t="s">
        <v>27</v>
      </c>
      <c r="D419">
        <v>5.0000000000000001E-301</v>
      </c>
      <c r="E419">
        <v>5.0000000000000001E-301</v>
      </c>
      <c r="F419">
        <v>5.0000000000000001E-301</v>
      </c>
      <c r="G419">
        <v>6.5410858951508999E-9</v>
      </c>
      <c r="H419">
        <v>5.0000000000000001E-301</v>
      </c>
      <c r="I419">
        <v>0</v>
      </c>
      <c r="J419">
        <v>-6631269.79</v>
      </c>
      <c r="K419">
        <v>0</v>
      </c>
      <c r="L419">
        <v>15</v>
      </c>
      <c r="M419" s="1" t="s">
        <v>28</v>
      </c>
      <c r="N419">
        <v>122057</v>
      </c>
      <c r="O419" s="1" t="s">
        <v>29</v>
      </c>
      <c r="P419" s="1" t="s">
        <v>30</v>
      </c>
      <c r="Q419" s="1" t="s">
        <v>31</v>
      </c>
      <c r="R419" s="1"/>
      <c r="S419" s="1"/>
      <c r="T419" s="1" t="s">
        <v>449</v>
      </c>
      <c r="U419" s="1" t="s">
        <v>1132</v>
      </c>
      <c r="V419">
        <v>14799.65</v>
      </c>
      <c r="W419">
        <v>16358.28</v>
      </c>
      <c r="X419">
        <v>-1558.63</v>
      </c>
      <c r="Y419">
        <v>0</v>
      </c>
    </row>
    <row r="420" spans="1:25" x14ac:dyDescent="0.25">
      <c r="A420" s="1" t="s">
        <v>25</v>
      </c>
      <c r="B420" s="1" t="s">
        <v>26</v>
      </c>
      <c r="C420" s="1" t="s">
        <v>27</v>
      </c>
      <c r="D420">
        <v>5.0000000000000001E-301</v>
      </c>
      <c r="E420">
        <v>5.0000000000000001E-301</v>
      </c>
      <c r="F420">
        <v>5.0000000000000001E-301</v>
      </c>
      <c r="G420">
        <v>6.5410858951508999E-9</v>
      </c>
      <c r="H420">
        <v>5.0000000000000001E-301</v>
      </c>
      <c r="I420">
        <v>0</v>
      </c>
      <c r="J420">
        <v>-6631269.79</v>
      </c>
      <c r="K420">
        <v>0</v>
      </c>
      <c r="L420">
        <v>15</v>
      </c>
      <c r="M420" s="1" t="s">
        <v>28</v>
      </c>
      <c r="N420">
        <v>122057</v>
      </c>
      <c r="O420" s="1" t="s">
        <v>29</v>
      </c>
      <c r="P420" s="1" t="s">
        <v>30</v>
      </c>
      <c r="Q420" s="1" t="s">
        <v>31</v>
      </c>
      <c r="R420" s="1"/>
      <c r="S420" s="1"/>
      <c r="T420" s="1" t="s">
        <v>450</v>
      </c>
      <c r="U420" s="1" t="s">
        <v>1133</v>
      </c>
      <c r="V420">
        <v>9916</v>
      </c>
      <c r="W420">
        <v>12546</v>
      </c>
      <c r="X420">
        <v>-2630</v>
      </c>
      <c r="Y420">
        <v>0</v>
      </c>
    </row>
    <row r="421" spans="1:25" x14ac:dyDescent="0.25">
      <c r="A421" s="1" t="s">
        <v>25</v>
      </c>
      <c r="B421" s="1" t="s">
        <v>26</v>
      </c>
      <c r="C421" s="1" t="s">
        <v>27</v>
      </c>
      <c r="D421">
        <v>5.0000000000000001E-301</v>
      </c>
      <c r="E421">
        <v>5.0000000000000001E-301</v>
      </c>
      <c r="F421">
        <v>5.0000000000000001E-301</v>
      </c>
      <c r="G421">
        <v>6.5410858951508999E-9</v>
      </c>
      <c r="H421">
        <v>5.0000000000000001E-301</v>
      </c>
      <c r="I421">
        <v>0</v>
      </c>
      <c r="J421">
        <v>-6631269.79</v>
      </c>
      <c r="K421">
        <v>0</v>
      </c>
      <c r="L421">
        <v>15</v>
      </c>
      <c r="M421" s="1" t="s">
        <v>28</v>
      </c>
      <c r="N421">
        <v>122057</v>
      </c>
      <c r="O421" s="1" t="s">
        <v>29</v>
      </c>
      <c r="P421" s="1" t="s">
        <v>30</v>
      </c>
      <c r="Q421" s="1" t="s">
        <v>31</v>
      </c>
      <c r="R421" s="1"/>
      <c r="S421" s="1"/>
      <c r="T421" s="1" t="s">
        <v>451</v>
      </c>
      <c r="U421" s="1" t="s">
        <v>1134</v>
      </c>
      <c r="V421">
        <v>669.74</v>
      </c>
      <c r="W421">
        <v>773.74</v>
      </c>
      <c r="X421">
        <v>-104</v>
      </c>
      <c r="Y421">
        <v>0</v>
      </c>
    </row>
    <row r="422" spans="1:25" x14ac:dyDescent="0.25">
      <c r="A422" s="1" t="s">
        <v>25</v>
      </c>
      <c r="B422" s="1" t="s">
        <v>26</v>
      </c>
      <c r="C422" s="1" t="s">
        <v>27</v>
      </c>
      <c r="D422">
        <v>5.0000000000000001E-301</v>
      </c>
      <c r="E422">
        <v>5.0000000000000001E-301</v>
      </c>
      <c r="F422">
        <v>5.0000000000000001E-301</v>
      </c>
      <c r="G422">
        <v>6.5410858951508999E-9</v>
      </c>
      <c r="H422">
        <v>5.0000000000000001E-301</v>
      </c>
      <c r="I422">
        <v>0</v>
      </c>
      <c r="J422">
        <v>-6631269.79</v>
      </c>
      <c r="K422">
        <v>0</v>
      </c>
      <c r="L422">
        <v>15</v>
      </c>
      <c r="M422" s="1" t="s">
        <v>28</v>
      </c>
      <c r="N422">
        <v>122057</v>
      </c>
      <c r="O422" s="1" t="s">
        <v>29</v>
      </c>
      <c r="P422" s="1" t="s">
        <v>30</v>
      </c>
      <c r="Q422" s="1" t="s">
        <v>31</v>
      </c>
      <c r="R422" s="1"/>
      <c r="S422" s="1"/>
      <c r="T422" s="1" t="s">
        <v>452</v>
      </c>
      <c r="U422" s="1" t="s">
        <v>1135</v>
      </c>
      <c r="V422">
        <v>2040</v>
      </c>
      <c r="W422">
        <v>3120</v>
      </c>
      <c r="X422">
        <v>-1080</v>
      </c>
      <c r="Y422">
        <v>0</v>
      </c>
    </row>
    <row r="423" spans="1:25" x14ac:dyDescent="0.25">
      <c r="A423" s="1" t="s">
        <v>25</v>
      </c>
      <c r="B423" s="1" t="s">
        <v>26</v>
      </c>
      <c r="C423" s="1" t="s">
        <v>27</v>
      </c>
      <c r="D423">
        <v>5.0000000000000001E-301</v>
      </c>
      <c r="E423">
        <v>5.0000000000000001E-301</v>
      </c>
      <c r="F423">
        <v>5.0000000000000001E-301</v>
      </c>
      <c r="G423">
        <v>6.5410858951508999E-9</v>
      </c>
      <c r="H423">
        <v>5.0000000000000001E-301</v>
      </c>
      <c r="I423">
        <v>0</v>
      </c>
      <c r="J423">
        <v>-6631269.79</v>
      </c>
      <c r="K423">
        <v>0</v>
      </c>
      <c r="L423">
        <v>15</v>
      </c>
      <c r="M423" s="1" t="s">
        <v>28</v>
      </c>
      <c r="N423">
        <v>122057</v>
      </c>
      <c r="O423" s="1" t="s">
        <v>29</v>
      </c>
      <c r="P423" s="1" t="s">
        <v>30</v>
      </c>
      <c r="Q423" s="1" t="s">
        <v>31</v>
      </c>
      <c r="R423" s="1"/>
      <c r="S423" s="1"/>
      <c r="T423" s="1" t="s">
        <v>453</v>
      </c>
      <c r="U423" s="1" t="s">
        <v>1136</v>
      </c>
      <c r="V423">
        <v>15115.8</v>
      </c>
      <c r="W423">
        <v>24292.799999999999</v>
      </c>
      <c r="X423">
        <v>-9177</v>
      </c>
      <c r="Y423">
        <v>0</v>
      </c>
    </row>
    <row r="424" spans="1:25" x14ac:dyDescent="0.25">
      <c r="A424" s="1" t="s">
        <v>25</v>
      </c>
      <c r="B424" s="1" t="s">
        <v>26</v>
      </c>
      <c r="C424" s="1" t="s">
        <v>27</v>
      </c>
      <c r="D424">
        <v>5.0000000000000001E-301</v>
      </c>
      <c r="E424">
        <v>5.0000000000000001E-301</v>
      </c>
      <c r="F424">
        <v>5.0000000000000001E-301</v>
      </c>
      <c r="G424">
        <v>6.5410858951508999E-9</v>
      </c>
      <c r="H424">
        <v>5.0000000000000001E-301</v>
      </c>
      <c r="I424">
        <v>0</v>
      </c>
      <c r="J424">
        <v>-6631269.79</v>
      </c>
      <c r="K424">
        <v>0</v>
      </c>
      <c r="L424">
        <v>15</v>
      </c>
      <c r="M424" s="1" t="s">
        <v>28</v>
      </c>
      <c r="N424">
        <v>122057</v>
      </c>
      <c r="O424" s="1" t="s">
        <v>29</v>
      </c>
      <c r="P424" s="1" t="s">
        <v>30</v>
      </c>
      <c r="Q424" s="1" t="s">
        <v>31</v>
      </c>
      <c r="R424" s="1"/>
      <c r="S424" s="1"/>
      <c r="T424" s="1" t="s">
        <v>454</v>
      </c>
      <c r="U424" s="1" t="s">
        <v>1137</v>
      </c>
      <c r="V424">
        <v>3063.6</v>
      </c>
      <c r="W424">
        <v>6865.3</v>
      </c>
      <c r="X424">
        <v>-3801.7</v>
      </c>
      <c r="Y424">
        <v>0</v>
      </c>
    </row>
    <row r="425" spans="1:25" x14ac:dyDescent="0.25">
      <c r="A425" s="1" t="s">
        <v>25</v>
      </c>
      <c r="B425" s="1" t="s">
        <v>26</v>
      </c>
      <c r="C425" s="1" t="s">
        <v>27</v>
      </c>
      <c r="D425">
        <v>5.0000000000000001E-301</v>
      </c>
      <c r="E425">
        <v>5.0000000000000001E-301</v>
      </c>
      <c r="F425">
        <v>5.0000000000000001E-301</v>
      </c>
      <c r="G425">
        <v>6.5410858951508999E-9</v>
      </c>
      <c r="H425">
        <v>5.0000000000000001E-301</v>
      </c>
      <c r="I425">
        <v>0</v>
      </c>
      <c r="J425">
        <v>-6631269.79</v>
      </c>
      <c r="K425">
        <v>0</v>
      </c>
      <c r="L425">
        <v>15</v>
      </c>
      <c r="M425" s="1" t="s">
        <v>28</v>
      </c>
      <c r="N425">
        <v>122057</v>
      </c>
      <c r="O425" s="1" t="s">
        <v>29</v>
      </c>
      <c r="P425" s="1" t="s">
        <v>30</v>
      </c>
      <c r="Q425" s="1" t="s">
        <v>31</v>
      </c>
      <c r="R425" s="1"/>
      <c r="S425" s="1"/>
      <c r="T425" s="1" t="s">
        <v>455</v>
      </c>
      <c r="U425" s="1" t="s">
        <v>1138</v>
      </c>
      <c r="V425">
        <v>19177.2</v>
      </c>
      <c r="W425">
        <v>39960</v>
      </c>
      <c r="X425">
        <v>-20782.8</v>
      </c>
      <c r="Y425">
        <v>0</v>
      </c>
    </row>
    <row r="426" spans="1:25" x14ac:dyDescent="0.25">
      <c r="A426" s="1" t="s">
        <v>25</v>
      </c>
      <c r="B426" s="1" t="s">
        <v>26</v>
      </c>
      <c r="C426" s="1" t="s">
        <v>27</v>
      </c>
      <c r="D426">
        <v>5.0000000000000001E-301</v>
      </c>
      <c r="E426">
        <v>5.0000000000000001E-301</v>
      </c>
      <c r="F426">
        <v>5.0000000000000001E-301</v>
      </c>
      <c r="G426">
        <v>6.5410858951508999E-9</v>
      </c>
      <c r="H426">
        <v>5.0000000000000001E-301</v>
      </c>
      <c r="I426">
        <v>0</v>
      </c>
      <c r="J426">
        <v>-6631269.79</v>
      </c>
      <c r="K426">
        <v>0</v>
      </c>
      <c r="L426">
        <v>15</v>
      </c>
      <c r="M426" s="1" t="s">
        <v>28</v>
      </c>
      <c r="N426">
        <v>122057</v>
      </c>
      <c r="O426" s="1" t="s">
        <v>29</v>
      </c>
      <c r="P426" s="1" t="s">
        <v>30</v>
      </c>
      <c r="Q426" s="1" t="s">
        <v>31</v>
      </c>
      <c r="R426" s="1"/>
      <c r="S426" s="1"/>
      <c r="T426" s="1" t="s">
        <v>456</v>
      </c>
      <c r="U426" s="1" t="s">
        <v>1139</v>
      </c>
      <c r="V426">
        <v>49805.64</v>
      </c>
      <c r="W426">
        <v>59061.24</v>
      </c>
      <c r="X426">
        <v>-9255.6</v>
      </c>
      <c r="Y426">
        <v>0</v>
      </c>
    </row>
    <row r="427" spans="1:25" x14ac:dyDescent="0.25">
      <c r="A427" s="1" t="s">
        <v>25</v>
      </c>
      <c r="B427" s="1" t="s">
        <v>26</v>
      </c>
      <c r="C427" s="1" t="s">
        <v>27</v>
      </c>
      <c r="D427">
        <v>5.0000000000000001E-301</v>
      </c>
      <c r="E427">
        <v>5.0000000000000001E-301</v>
      </c>
      <c r="F427">
        <v>5.0000000000000001E-301</v>
      </c>
      <c r="G427">
        <v>6.5410858951508999E-9</v>
      </c>
      <c r="H427">
        <v>5.0000000000000001E-301</v>
      </c>
      <c r="I427">
        <v>0</v>
      </c>
      <c r="J427">
        <v>-6631269.79</v>
      </c>
      <c r="K427">
        <v>0</v>
      </c>
      <c r="L427">
        <v>15</v>
      </c>
      <c r="M427" s="1" t="s">
        <v>28</v>
      </c>
      <c r="N427">
        <v>122057</v>
      </c>
      <c r="O427" s="1" t="s">
        <v>29</v>
      </c>
      <c r="P427" s="1" t="s">
        <v>30</v>
      </c>
      <c r="Q427" s="1" t="s">
        <v>31</v>
      </c>
      <c r="R427" s="1"/>
      <c r="S427" s="1"/>
      <c r="T427" s="1" t="s">
        <v>457</v>
      </c>
      <c r="U427" s="1" t="s">
        <v>1140</v>
      </c>
      <c r="V427">
        <v>60</v>
      </c>
      <c r="W427">
        <v>260.61</v>
      </c>
      <c r="X427">
        <v>-200.61</v>
      </c>
      <c r="Y427">
        <v>0</v>
      </c>
    </row>
    <row r="428" spans="1:25" x14ac:dyDescent="0.25">
      <c r="A428" s="1" t="s">
        <v>25</v>
      </c>
      <c r="B428" s="1" t="s">
        <v>26</v>
      </c>
      <c r="C428" s="1" t="s">
        <v>27</v>
      </c>
      <c r="D428">
        <v>5.0000000000000001E-301</v>
      </c>
      <c r="E428">
        <v>5.0000000000000001E-301</v>
      </c>
      <c r="F428">
        <v>5.0000000000000001E-301</v>
      </c>
      <c r="G428">
        <v>6.5410858951508999E-9</v>
      </c>
      <c r="H428">
        <v>5.0000000000000001E-301</v>
      </c>
      <c r="I428">
        <v>0</v>
      </c>
      <c r="J428">
        <v>-6631269.79</v>
      </c>
      <c r="K428">
        <v>0</v>
      </c>
      <c r="L428">
        <v>15</v>
      </c>
      <c r="M428" s="1" t="s">
        <v>28</v>
      </c>
      <c r="N428">
        <v>122057</v>
      </c>
      <c r="O428" s="1" t="s">
        <v>29</v>
      </c>
      <c r="P428" s="1" t="s">
        <v>30</v>
      </c>
      <c r="Q428" s="1" t="s">
        <v>31</v>
      </c>
      <c r="R428" s="1"/>
      <c r="S428" s="1"/>
      <c r="T428" s="1" t="s">
        <v>458</v>
      </c>
      <c r="U428" s="1" t="s">
        <v>1141</v>
      </c>
      <c r="V428">
        <v>1619.42</v>
      </c>
      <c r="W428">
        <v>1834.82</v>
      </c>
      <c r="X428">
        <v>-215.4</v>
      </c>
      <c r="Y428">
        <v>0</v>
      </c>
    </row>
    <row r="429" spans="1:25" x14ac:dyDescent="0.25">
      <c r="A429" s="1" t="s">
        <v>25</v>
      </c>
      <c r="B429" s="1" t="s">
        <v>26</v>
      </c>
      <c r="C429" s="1" t="s">
        <v>27</v>
      </c>
      <c r="D429">
        <v>5.0000000000000001E-301</v>
      </c>
      <c r="E429">
        <v>5.0000000000000001E-301</v>
      </c>
      <c r="F429">
        <v>5.0000000000000001E-301</v>
      </c>
      <c r="G429">
        <v>6.5410858951508999E-9</v>
      </c>
      <c r="H429">
        <v>5.0000000000000001E-301</v>
      </c>
      <c r="I429">
        <v>0</v>
      </c>
      <c r="J429">
        <v>-6631269.79</v>
      </c>
      <c r="K429">
        <v>0</v>
      </c>
      <c r="L429">
        <v>15</v>
      </c>
      <c r="M429" s="1" t="s">
        <v>28</v>
      </c>
      <c r="N429">
        <v>122057</v>
      </c>
      <c r="O429" s="1" t="s">
        <v>29</v>
      </c>
      <c r="P429" s="1" t="s">
        <v>30</v>
      </c>
      <c r="Q429" s="1" t="s">
        <v>31</v>
      </c>
      <c r="R429" s="1"/>
      <c r="S429" s="1"/>
      <c r="T429" s="1" t="s">
        <v>459</v>
      </c>
      <c r="U429" s="1" t="s">
        <v>1142</v>
      </c>
      <c r="V429">
        <v>1202.44</v>
      </c>
      <c r="W429">
        <v>1316.21</v>
      </c>
      <c r="X429">
        <v>-113.77</v>
      </c>
      <c r="Y429">
        <v>0</v>
      </c>
    </row>
    <row r="430" spans="1:25" x14ac:dyDescent="0.25">
      <c r="A430" s="1" t="s">
        <v>25</v>
      </c>
      <c r="B430" s="1" t="s">
        <v>26</v>
      </c>
      <c r="C430" s="1" t="s">
        <v>27</v>
      </c>
      <c r="D430">
        <v>5.0000000000000001E-301</v>
      </c>
      <c r="E430">
        <v>5.0000000000000001E-301</v>
      </c>
      <c r="F430">
        <v>5.0000000000000001E-301</v>
      </c>
      <c r="G430">
        <v>6.5410858951508999E-9</v>
      </c>
      <c r="H430">
        <v>5.0000000000000001E-301</v>
      </c>
      <c r="I430">
        <v>0</v>
      </c>
      <c r="J430">
        <v>-6631269.79</v>
      </c>
      <c r="K430">
        <v>0</v>
      </c>
      <c r="L430">
        <v>15</v>
      </c>
      <c r="M430" s="1" t="s">
        <v>28</v>
      </c>
      <c r="N430">
        <v>122057</v>
      </c>
      <c r="O430" s="1" t="s">
        <v>29</v>
      </c>
      <c r="P430" s="1" t="s">
        <v>30</v>
      </c>
      <c r="Q430" s="1" t="s">
        <v>31</v>
      </c>
      <c r="R430" s="1"/>
      <c r="S430" s="1"/>
      <c r="T430" s="1" t="s">
        <v>460</v>
      </c>
      <c r="U430" s="1" t="s">
        <v>1143</v>
      </c>
      <c r="V430">
        <v>1711.01</v>
      </c>
      <c r="W430">
        <v>2104.5500000000002</v>
      </c>
      <c r="X430">
        <v>-393.54</v>
      </c>
      <c r="Y430">
        <v>0</v>
      </c>
    </row>
    <row r="431" spans="1:25" x14ac:dyDescent="0.25">
      <c r="A431" s="1" t="s">
        <v>25</v>
      </c>
      <c r="B431" s="1" t="s">
        <v>26</v>
      </c>
      <c r="C431" s="1" t="s">
        <v>27</v>
      </c>
      <c r="D431">
        <v>5.0000000000000001E-301</v>
      </c>
      <c r="E431">
        <v>5.0000000000000001E-301</v>
      </c>
      <c r="F431">
        <v>5.0000000000000001E-301</v>
      </c>
      <c r="G431">
        <v>6.5410858951508999E-9</v>
      </c>
      <c r="H431">
        <v>5.0000000000000001E-301</v>
      </c>
      <c r="I431">
        <v>0</v>
      </c>
      <c r="J431">
        <v>-6631269.79</v>
      </c>
      <c r="K431">
        <v>0</v>
      </c>
      <c r="L431">
        <v>15</v>
      </c>
      <c r="M431" s="1" t="s">
        <v>28</v>
      </c>
      <c r="N431">
        <v>122057</v>
      </c>
      <c r="O431" s="1" t="s">
        <v>29</v>
      </c>
      <c r="P431" s="1" t="s">
        <v>30</v>
      </c>
      <c r="Q431" s="1" t="s">
        <v>31</v>
      </c>
      <c r="R431" s="1"/>
      <c r="S431" s="1"/>
      <c r="T431" s="1" t="s">
        <v>461</v>
      </c>
      <c r="U431" s="1" t="s">
        <v>1144</v>
      </c>
      <c r="V431">
        <v>1676.4</v>
      </c>
      <c r="W431">
        <v>2776.4</v>
      </c>
      <c r="X431">
        <v>-1100</v>
      </c>
      <c r="Y431">
        <v>0</v>
      </c>
    </row>
    <row r="432" spans="1:25" x14ac:dyDescent="0.25">
      <c r="A432" s="1" t="s">
        <v>25</v>
      </c>
      <c r="B432" s="1" t="s">
        <v>26</v>
      </c>
      <c r="C432" s="1" t="s">
        <v>27</v>
      </c>
      <c r="D432">
        <v>5.0000000000000001E-301</v>
      </c>
      <c r="E432">
        <v>5.0000000000000001E-301</v>
      </c>
      <c r="F432">
        <v>5.0000000000000001E-301</v>
      </c>
      <c r="G432">
        <v>6.5410858951508999E-9</v>
      </c>
      <c r="H432">
        <v>5.0000000000000001E-301</v>
      </c>
      <c r="I432">
        <v>0</v>
      </c>
      <c r="J432">
        <v>-6631269.79</v>
      </c>
      <c r="K432">
        <v>0</v>
      </c>
      <c r="L432">
        <v>15</v>
      </c>
      <c r="M432" s="1" t="s">
        <v>28</v>
      </c>
      <c r="N432">
        <v>122057</v>
      </c>
      <c r="O432" s="1" t="s">
        <v>29</v>
      </c>
      <c r="P432" s="1" t="s">
        <v>30</v>
      </c>
      <c r="Q432" s="1" t="s">
        <v>31</v>
      </c>
      <c r="R432" s="1"/>
      <c r="S432" s="1"/>
      <c r="T432" s="1" t="s">
        <v>462</v>
      </c>
      <c r="U432" s="1" t="s">
        <v>1145</v>
      </c>
      <c r="V432">
        <v>908.14</v>
      </c>
      <c r="W432">
        <v>1869.31</v>
      </c>
      <c r="X432">
        <v>-961.17</v>
      </c>
      <c r="Y432">
        <v>0</v>
      </c>
    </row>
    <row r="433" spans="1:25" x14ac:dyDescent="0.25">
      <c r="A433" s="1" t="s">
        <v>25</v>
      </c>
      <c r="B433" s="1" t="s">
        <v>26</v>
      </c>
      <c r="C433" s="1" t="s">
        <v>27</v>
      </c>
      <c r="D433">
        <v>5.0000000000000001E-301</v>
      </c>
      <c r="E433">
        <v>5.0000000000000001E-301</v>
      </c>
      <c r="F433">
        <v>5.0000000000000001E-301</v>
      </c>
      <c r="G433">
        <v>6.5410858951508999E-9</v>
      </c>
      <c r="H433">
        <v>5.0000000000000001E-301</v>
      </c>
      <c r="I433">
        <v>0</v>
      </c>
      <c r="J433">
        <v>-6631269.79</v>
      </c>
      <c r="K433">
        <v>0</v>
      </c>
      <c r="L433">
        <v>15</v>
      </c>
      <c r="M433" s="1" t="s">
        <v>28</v>
      </c>
      <c r="N433">
        <v>122057</v>
      </c>
      <c r="O433" s="1" t="s">
        <v>29</v>
      </c>
      <c r="P433" s="1" t="s">
        <v>30</v>
      </c>
      <c r="Q433" s="1" t="s">
        <v>31</v>
      </c>
      <c r="R433" s="1"/>
      <c r="S433" s="1"/>
      <c r="T433" s="1" t="s">
        <v>463</v>
      </c>
      <c r="U433" s="1" t="s">
        <v>1146</v>
      </c>
      <c r="V433">
        <v>8013.76</v>
      </c>
      <c r="W433">
        <v>15919.56</v>
      </c>
      <c r="X433">
        <v>-7905.8</v>
      </c>
      <c r="Y433">
        <v>0</v>
      </c>
    </row>
    <row r="434" spans="1:25" x14ac:dyDescent="0.25">
      <c r="A434" s="1" t="s">
        <v>25</v>
      </c>
      <c r="B434" s="1" t="s">
        <v>26</v>
      </c>
      <c r="C434" s="1" t="s">
        <v>27</v>
      </c>
      <c r="D434">
        <v>5.0000000000000001E-301</v>
      </c>
      <c r="E434">
        <v>5.0000000000000001E-301</v>
      </c>
      <c r="F434">
        <v>5.0000000000000001E-301</v>
      </c>
      <c r="G434">
        <v>6.5410858951508999E-9</v>
      </c>
      <c r="H434">
        <v>5.0000000000000001E-301</v>
      </c>
      <c r="I434">
        <v>0</v>
      </c>
      <c r="J434">
        <v>-6631269.79</v>
      </c>
      <c r="K434">
        <v>0</v>
      </c>
      <c r="L434">
        <v>15</v>
      </c>
      <c r="M434" s="1" t="s">
        <v>28</v>
      </c>
      <c r="N434">
        <v>122057</v>
      </c>
      <c r="O434" s="1" t="s">
        <v>29</v>
      </c>
      <c r="P434" s="1" t="s">
        <v>30</v>
      </c>
      <c r="Q434" s="1" t="s">
        <v>31</v>
      </c>
      <c r="R434" s="1"/>
      <c r="S434" s="1"/>
      <c r="T434" s="1" t="s">
        <v>464</v>
      </c>
      <c r="U434" s="1" t="s">
        <v>1147</v>
      </c>
      <c r="V434">
        <v>2704.11</v>
      </c>
      <c r="W434">
        <v>1068.17</v>
      </c>
      <c r="X434">
        <v>1635.94</v>
      </c>
      <c r="Y434">
        <v>0</v>
      </c>
    </row>
    <row r="435" spans="1:25" x14ac:dyDescent="0.25">
      <c r="A435" s="1" t="s">
        <v>25</v>
      </c>
      <c r="B435" s="1" t="s">
        <v>26</v>
      </c>
      <c r="C435" s="1" t="s">
        <v>27</v>
      </c>
      <c r="D435">
        <v>5.0000000000000001E-301</v>
      </c>
      <c r="E435">
        <v>5.0000000000000001E-301</v>
      </c>
      <c r="F435">
        <v>5.0000000000000001E-301</v>
      </c>
      <c r="G435">
        <v>6.5410858951508999E-9</v>
      </c>
      <c r="H435">
        <v>5.0000000000000001E-301</v>
      </c>
      <c r="I435">
        <v>0</v>
      </c>
      <c r="J435">
        <v>-6631269.79</v>
      </c>
      <c r="K435">
        <v>0</v>
      </c>
      <c r="L435">
        <v>15</v>
      </c>
      <c r="M435" s="1" t="s">
        <v>28</v>
      </c>
      <c r="N435">
        <v>122057</v>
      </c>
      <c r="O435" s="1" t="s">
        <v>29</v>
      </c>
      <c r="P435" s="1" t="s">
        <v>30</v>
      </c>
      <c r="Q435" s="1" t="s">
        <v>31</v>
      </c>
      <c r="R435" s="1"/>
      <c r="S435" s="1"/>
      <c r="T435" s="1" t="s">
        <v>465</v>
      </c>
      <c r="U435" s="1" t="s">
        <v>1148</v>
      </c>
      <c r="V435">
        <v>301.2</v>
      </c>
      <c r="W435">
        <v>0</v>
      </c>
      <c r="X435">
        <v>301.2</v>
      </c>
      <c r="Y435">
        <v>0</v>
      </c>
    </row>
    <row r="436" spans="1:25" x14ac:dyDescent="0.25">
      <c r="A436" s="1" t="s">
        <v>25</v>
      </c>
      <c r="B436" s="1" t="s">
        <v>26</v>
      </c>
      <c r="C436" s="1" t="s">
        <v>27</v>
      </c>
      <c r="D436">
        <v>5.0000000000000001E-301</v>
      </c>
      <c r="E436">
        <v>5.0000000000000001E-301</v>
      </c>
      <c r="F436">
        <v>5.0000000000000001E-301</v>
      </c>
      <c r="G436">
        <v>6.5410858951508999E-9</v>
      </c>
      <c r="H436">
        <v>5.0000000000000001E-301</v>
      </c>
      <c r="I436">
        <v>0</v>
      </c>
      <c r="J436">
        <v>-6631269.79</v>
      </c>
      <c r="K436">
        <v>0</v>
      </c>
      <c r="L436">
        <v>15</v>
      </c>
      <c r="M436" s="1" t="s">
        <v>28</v>
      </c>
      <c r="N436">
        <v>122057</v>
      </c>
      <c r="O436" s="1" t="s">
        <v>29</v>
      </c>
      <c r="P436" s="1" t="s">
        <v>30</v>
      </c>
      <c r="Q436" s="1" t="s">
        <v>31</v>
      </c>
      <c r="R436" s="1"/>
      <c r="S436" s="1"/>
      <c r="T436" s="1" t="s">
        <v>466</v>
      </c>
      <c r="U436" s="1" t="s">
        <v>1149</v>
      </c>
      <c r="V436">
        <v>6243.18</v>
      </c>
      <c r="W436">
        <v>0</v>
      </c>
      <c r="X436">
        <v>6243.18</v>
      </c>
      <c r="Y436">
        <v>0</v>
      </c>
    </row>
    <row r="437" spans="1:25" x14ac:dyDescent="0.25">
      <c r="A437" s="1" t="s">
        <v>25</v>
      </c>
      <c r="B437" s="1" t="s">
        <v>26</v>
      </c>
      <c r="C437" s="1" t="s">
        <v>27</v>
      </c>
      <c r="D437">
        <v>5.0000000000000001E-301</v>
      </c>
      <c r="E437">
        <v>5.0000000000000001E-301</v>
      </c>
      <c r="F437">
        <v>5.0000000000000001E-301</v>
      </c>
      <c r="G437">
        <v>6.5410858951508999E-9</v>
      </c>
      <c r="H437">
        <v>5.0000000000000001E-301</v>
      </c>
      <c r="I437">
        <v>0</v>
      </c>
      <c r="J437">
        <v>-6631269.79</v>
      </c>
      <c r="K437">
        <v>0</v>
      </c>
      <c r="L437">
        <v>15</v>
      </c>
      <c r="M437" s="1" t="s">
        <v>28</v>
      </c>
      <c r="N437">
        <v>122057</v>
      </c>
      <c r="O437" s="1" t="s">
        <v>29</v>
      </c>
      <c r="P437" s="1" t="s">
        <v>30</v>
      </c>
      <c r="Q437" s="1" t="s">
        <v>31</v>
      </c>
      <c r="R437" s="1"/>
      <c r="S437" s="1"/>
      <c r="T437" s="1" t="s">
        <v>467</v>
      </c>
      <c r="U437" s="1" t="s">
        <v>1150</v>
      </c>
      <c r="V437">
        <v>2485.7399999999998</v>
      </c>
      <c r="W437">
        <v>1356.34</v>
      </c>
      <c r="X437">
        <v>1129.4000000000001</v>
      </c>
      <c r="Y437">
        <v>0</v>
      </c>
    </row>
    <row r="438" spans="1:25" x14ac:dyDescent="0.25">
      <c r="A438" s="1" t="s">
        <v>25</v>
      </c>
      <c r="B438" s="1" t="s">
        <v>26</v>
      </c>
      <c r="C438" s="1" t="s">
        <v>27</v>
      </c>
      <c r="D438">
        <v>5.0000000000000001E-301</v>
      </c>
      <c r="E438">
        <v>5.0000000000000001E-301</v>
      </c>
      <c r="F438">
        <v>5.0000000000000001E-301</v>
      </c>
      <c r="G438">
        <v>6.5410858951508999E-9</v>
      </c>
      <c r="H438">
        <v>5.0000000000000001E-301</v>
      </c>
      <c r="I438">
        <v>0</v>
      </c>
      <c r="J438">
        <v>-6631269.79</v>
      </c>
      <c r="K438">
        <v>0</v>
      </c>
      <c r="L438">
        <v>15</v>
      </c>
      <c r="M438" s="1" t="s">
        <v>28</v>
      </c>
      <c r="N438">
        <v>122057</v>
      </c>
      <c r="O438" s="1" t="s">
        <v>29</v>
      </c>
      <c r="P438" s="1" t="s">
        <v>30</v>
      </c>
      <c r="Q438" s="1" t="s">
        <v>31</v>
      </c>
      <c r="R438" s="1"/>
      <c r="S438" s="1"/>
      <c r="T438" s="1" t="s">
        <v>468</v>
      </c>
      <c r="U438" s="1" t="s">
        <v>1151</v>
      </c>
      <c r="V438">
        <v>2207.1999999999998</v>
      </c>
      <c r="W438">
        <v>2096.1999999999998</v>
      </c>
      <c r="X438">
        <v>111</v>
      </c>
      <c r="Y438">
        <v>0</v>
      </c>
    </row>
    <row r="439" spans="1:25" x14ac:dyDescent="0.25">
      <c r="A439" s="1" t="s">
        <v>25</v>
      </c>
      <c r="B439" s="1" t="s">
        <v>26</v>
      </c>
      <c r="C439" s="1" t="s">
        <v>27</v>
      </c>
      <c r="D439">
        <v>5.0000000000000001E-301</v>
      </c>
      <c r="E439">
        <v>5.0000000000000001E-301</v>
      </c>
      <c r="F439">
        <v>5.0000000000000001E-301</v>
      </c>
      <c r="G439">
        <v>6.5410858951508999E-9</v>
      </c>
      <c r="H439">
        <v>5.0000000000000001E-301</v>
      </c>
      <c r="I439">
        <v>0</v>
      </c>
      <c r="J439">
        <v>-6631269.79</v>
      </c>
      <c r="K439">
        <v>0</v>
      </c>
      <c r="L439">
        <v>15</v>
      </c>
      <c r="M439" s="1" t="s">
        <v>28</v>
      </c>
      <c r="N439">
        <v>122057</v>
      </c>
      <c r="O439" s="1" t="s">
        <v>29</v>
      </c>
      <c r="P439" s="1" t="s">
        <v>30</v>
      </c>
      <c r="Q439" s="1" t="s">
        <v>31</v>
      </c>
      <c r="R439" s="1"/>
      <c r="S439" s="1"/>
      <c r="T439" s="1" t="s">
        <v>469</v>
      </c>
      <c r="U439" s="1" t="s">
        <v>1152</v>
      </c>
      <c r="V439">
        <v>0</v>
      </c>
      <c r="W439">
        <v>3165</v>
      </c>
      <c r="X439">
        <v>-3165</v>
      </c>
      <c r="Y439">
        <v>0</v>
      </c>
    </row>
    <row r="440" spans="1:25" x14ac:dyDescent="0.25">
      <c r="A440" s="1" t="s">
        <v>25</v>
      </c>
      <c r="B440" s="1" t="s">
        <v>26</v>
      </c>
      <c r="C440" s="1" t="s">
        <v>27</v>
      </c>
      <c r="D440">
        <v>5.0000000000000001E-301</v>
      </c>
      <c r="E440">
        <v>5.0000000000000001E-301</v>
      </c>
      <c r="F440">
        <v>5.0000000000000001E-301</v>
      </c>
      <c r="G440">
        <v>6.5410858951508999E-9</v>
      </c>
      <c r="H440">
        <v>5.0000000000000001E-301</v>
      </c>
      <c r="I440">
        <v>0</v>
      </c>
      <c r="J440">
        <v>-6631269.79</v>
      </c>
      <c r="K440">
        <v>0</v>
      </c>
      <c r="L440">
        <v>15</v>
      </c>
      <c r="M440" s="1" t="s">
        <v>28</v>
      </c>
      <c r="N440">
        <v>122057</v>
      </c>
      <c r="O440" s="1" t="s">
        <v>29</v>
      </c>
      <c r="P440" s="1" t="s">
        <v>30</v>
      </c>
      <c r="Q440" s="1" t="s">
        <v>31</v>
      </c>
      <c r="R440" s="1"/>
      <c r="S440" s="1"/>
      <c r="T440" s="1" t="s">
        <v>470</v>
      </c>
      <c r="U440" s="1" t="s">
        <v>1153</v>
      </c>
      <c r="V440">
        <v>3502.74</v>
      </c>
      <c r="W440">
        <v>500</v>
      </c>
      <c r="X440">
        <v>3002.74</v>
      </c>
      <c r="Y440">
        <v>0</v>
      </c>
    </row>
    <row r="441" spans="1:25" x14ac:dyDescent="0.25">
      <c r="A441" s="1" t="s">
        <v>25</v>
      </c>
      <c r="B441" s="1" t="s">
        <v>26</v>
      </c>
      <c r="C441" s="1" t="s">
        <v>27</v>
      </c>
      <c r="D441">
        <v>5.0000000000000001E-301</v>
      </c>
      <c r="E441">
        <v>5.0000000000000001E-301</v>
      </c>
      <c r="F441">
        <v>5.0000000000000001E-301</v>
      </c>
      <c r="G441">
        <v>6.5410858951508999E-9</v>
      </c>
      <c r="H441">
        <v>5.0000000000000001E-301</v>
      </c>
      <c r="I441">
        <v>0</v>
      </c>
      <c r="J441">
        <v>-6631269.79</v>
      </c>
      <c r="K441">
        <v>0</v>
      </c>
      <c r="L441">
        <v>15</v>
      </c>
      <c r="M441" s="1" t="s">
        <v>28</v>
      </c>
      <c r="N441">
        <v>122057</v>
      </c>
      <c r="O441" s="1" t="s">
        <v>29</v>
      </c>
      <c r="P441" s="1" t="s">
        <v>30</v>
      </c>
      <c r="Q441" s="1" t="s">
        <v>31</v>
      </c>
      <c r="R441" s="1"/>
      <c r="S441" s="1"/>
      <c r="T441" s="1" t="s">
        <v>471</v>
      </c>
      <c r="U441" s="1" t="s">
        <v>1154</v>
      </c>
      <c r="V441">
        <v>862.54</v>
      </c>
      <c r="W441">
        <v>560.14</v>
      </c>
      <c r="X441">
        <v>302.39999999999998</v>
      </c>
      <c r="Y441">
        <v>0</v>
      </c>
    </row>
    <row r="442" spans="1:25" x14ac:dyDescent="0.25">
      <c r="A442" s="1" t="s">
        <v>25</v>
      </c>
      <c r="B442" s="1" t="s">
        <v>26</v>
      </c>
      <c r="C442" s="1" t="s">
        <v>27</v>
      </c>
      <c r="D442">
        <v>5.0000000000000001E-301</v>
      </c>
      <c r="E442">
        <v>5.0000000000000001E-301</v>
      </c>
      <c r="F442">
        <v>5.0000000000000001E-301</v>
      </c>
      <c r="G442">
        <v>6.5410858951508999E-9</v>
      </c>
      <c r="H442">
        <v>5.0000000000000001E-301</v>
      </c>
      <c r="I442">
        <v>0</v>
      </c>
      <c r="J442">
        <v>-6631269.79</v>
      </c>
      <c r="K442">
        <v>0</v>
      </c>
      <c r="L442">
        <v>15</v>
      </c>
      <c r="M442" s="1" t="s">
        <v>28</v>
      </c>
      <c r="N442">
        <v>122057</v>
      </c>
      <c r="O442" s="1" t="s">
        <v>29</v>
      </c>
      <c r="P442" s="1" t="s">
        <v>30</v>
      </c>
      <c r="Q442" s="1" t="s">
        <v>31</v>
      </c>
      <c r="R442" s="1"/>
      <c r="S442" s="1"/>
      <c r="T442" s="1" t="s">
        <v>472</v>
      </c>
      <c r="U442" s="1" t="s">
        <v>1155</v>
      </c>
      <c r="V442">
        <v>720.82</v>
      </c>
      <c r="W442">
        <v>225.5</v>
      </c>
      <c r="X442">
        <v>495.32</v>
      </c>
      <c r="Y442">
        <v>0</v>
      </c>
    </row>
    <row r="443" spans="1:25" x14ac:dyDescent="0.25">
      <c r="A443" s="1" t="s">
        <v>25</v>
      </c>
      <c r="B443" s="1" t="s">
        <v>26</v>
      </c>
      <c r="C443" s="1" t="s">
        <v>27</v>
      </c>
      <c r="D443">
        <v>5.0000000000000001E-301</v>
      </c>
      <c r="E443">
        <v>5.0000000000000001E-301</v>
      </c>
      <c r="F443">
        <v>5.0000000000000001E-301</v>
      </c>
      <c r="G443">
        <v>6.5410858951508999E-9</v>
      </c>
      <c r="H443">
        <v>5.0000000000000001E-301</v>
      </c>
      <c r="I443">
        <v>0</v>
      </c>
      <c r="J443">
        <v>-6631269.79</v>
      </c>
      <c r="K443">
        <v>0</v>
      </c>
      <c r="L443">
        <v>15</v>
      </c>
      <c r="M443" s="1" t="s">
        <v>28</v>
      </c>
      <c r="N443">
        <v>122057</v>
      </c>
      <c r="O443" s="1" t="s">
        <v>29</v>
      </c>
      <c r="P443" s="1" t="s">
        <v>30</v>
      </c>
      <c r="Q443" s="1" t="s">
        <v>31</v>
      </c>
      <c r="R443" s="1"/>
      <c r="S443" s="1"/>
      <c r="T443" s="1" t="s">
        <v>473</v>
      </c>
      <c r="U443" s="1" t="s">
        <v>1156</v>
      </c>
      <c r="V443">
        <v>41341.089999999997</v>
      </c>
      <c r="W443">
        <v>40132.49</v>
      </c>
      <c r="X443">
        <v>1208.5999999999999</v>
      </c>
      <c r="Y443">
        <v>0</v>
      </c>
    </row>
    <row r="444" spans="1:25" x14ac:dyDescent="0.25">
      <c r="A444" s="1" t="s">
        <v>25</v>
      </c>
      <c r="B444" s="1" t="s">
        <v>26</v>
      </c>
      <c r="C444" s="1" t="s">
        <v>27</v>
      </c>
      <c r="D444">
        <v>5.0000000000000001E-301</v>
      </c>
      <c r="E444">
        <v>5.0000000000000001E-301</v>
      </c>
      <c r="F444">
        <v>5.0000000000000001E-301</v>
      </c>
      <c r="G444">
        <v>6.5410858951508999E-9</v>
      </c>
      <c r="H444">
        <v>5.0000000000000001E-301</v>
      </c>
      <c r="I444">
        <v>0</v>
      </c>
      <c r="J444">
        <v>-6631269.79</v>
      </c>
      <c r="K444">
        <v>0</v>
      </c>
      <c r="L444">
        <v>15</v>
      </c>
      <c r="M444" s="1" t="s">
        <v>28</v>
      </c>
      <c r="N444">
        <v>122057</v>
      </c>
      <c r="O444" s="1" t="s">
        <v>29</v>
      </c>
      <c r="P444" s="1" t="s">
        <v>30</v>
      </c>
      <c r="Q444" s="1" t="s">
        <v>31</v>
      </c>
      <c r="R444" s="1"/>
      <c r="S444" s="1"/>
      <c r="T444" s="1" t="s">
        <v>474</v>
      </c>
      <c r="U444" s="1" t="s">
        <v>1157</v>
      </c>
      <c r="V444">
        <v>18264.599999999999</v>
      </c>
      <c r="W444">
        <v>15762.6</v>
      </c>
      <c r="X444">
        <v>2502</v>
      </c>
      <c r="Y444">
        <v>0</v>
      </c>
    </row>
    <row r="445" spans="1:25" x14ac:dyDescent="0.25">
      <c r="A445" s="1" t="s">
        <v>25</v>
      </c>
      <c r="B445" s="1" t="s">
        <v>26</v>
      </c>
      <c r="C445" s="1" t="s">
        <v>27</v>
      </c>
      <c r="D445">
        <v>5.0000000000000001E-301</v>
      </c>
      <c r="E445">
        <v>5.0000000000000001E-301</v>
      </c>
      <c r="F445">
        <v>5.0000000000000001E-301</v>
      </c>
      <c r="G445">
        <v>6.5410858951508999E-9</v>
      </c>
      <c r="H445">
        <v>5.0000000000000001E-301</v>
      </c>
      <c r="I445">
        <v>0</v>
      </c>
      <c r="J445">
        <v>-6631269.79</v>
      </c>
      <c r="K445">
        <v>0</v>
      </c>
      <c r="L445">
        <v>15</v>
      </c>
      <c r="M445" s="1" t="s">
        <v>28</v>
      </c>
      <c r="N445">
        <v>122057</v>
      </c>
      <c r="O445" s="1" t="s">
        <v>29</v>
      </c>
      <c r="P445" s="1" t="s">
        <v>30</v>
      </c>
      <c r="Q445" s="1" t="s">
        <v>31</v>
      </c>
      <c r="R445" s="1"/>
      <c r="S445" s="1"/>
      <c r="T445" s="1" t="s">
        <v>475</v>
      </c>
      <c r="U445" s="1" t="s">
        <v>1158</v>
      </c>
      <c r="V445">
        <v>44583.55</v>
      </c>
      <c r="W445">
        <v>44518.15</v>
      </c>
      <c r="X445">
        <v>65.400000000001498</v>
      </c>
      <c r="Y445">
        <v>0</v>
      </c>
    </row>
    <row r="446" spans="1:25" x14ac:dyDescent="0.25">
      <c r="A446" s="1" t="s">
        <v>25</v>
      </c>
      <c r="B446" s="1" t="s">
        <v>26</v>
      </c>
      <c r="C446" s="1" t="s">
        <v>27</v>
      </c>
      <c r="D446">
        <v>5.0000000000000001E-301</v>
      </c>
      <c r="E446">
        <v>5.0000000000000001E-301</v>
      </c>
      <c r="F446">
        <v>5.0000000000000001E-301</v>
      </c>
      <c r="G446">
        <v>6.5410858951508999E-9</v>
      </c>
      <c r="H446">
        <v>5.0000000000000001E-301</v>
      </c>
      <c r="I446">
        <v>0</v>
      </c>
      <c r="J446">
        <v>-6631269.79</v>
      </c>
      <c r="K446">
        <v>0</v>
      </c>
      <c r="L446">
        <v>15</v>
      </c>
      <c r="M446" s="1" t="s">
        <v>28</v>
      </c>
      <c r="N446">
        <v>122057</v>
      </c>
      <c r="O446" s="1" t="s">
        <v>29</v>
      </c>
      <c r="P446" s="1" t="s">
        <v>30</v>
      </c>
      <c r="Q446" s="1" t="s">
        <v>31</v>
      </c>
      <c r="R446" s="1"/>
      <c r="S446" s="1"/>
      <c r="T446" s="1" t="s">
        <v>476</v>
      </c>
      <c r="U446" s="1" t="s">
        <v>1159</v>
      </c>
      <c r="V446">
        <v>2233.19</v>
      </c>
      <c r="W446">
        <v>2150.19</v>
      </c>
      <c r="X446">
        <v>83</v>
      </c>
      <c r="Y446">
        <v>0</v>
      </c>
    </row>
    <row r="447" spans="1:25" x14ac:dyDescent="0.25">
      <c r="A447" s="1" t="s">
        <v>25</v>
      </c>
      <c r="B447" s="1" t="s">
        <v>26</v>
      </c>
      <c r="C447" s="1" t="s">
        <v>27</v>
      </c>
      <c r="D447">
        <v>5.0000000000000001E-301</v>
      </c>
      <c r="E447">
        <v>5.0000000000000001E-301</v>
      </c>
      <c r="F447">
        <v>5.0000000000000001E-301</v>
      </c>
      <c r="G447">
        <v>6.5410858951508999E-9</v>
      </c>
      <c r="H447">
        <v>5.0000000000000001E-301</v>
      </c>
      <c r="I447">
        <v>0</v>
      </c>
      <c r="J447">
        <v>-6631269.79</v>
      </c>
      <c r="K447">
        <v>0</v>
      </c>
      <c r="L447">
        <v>15</v>
      </c>
      <c r="M447" s="1" t="s">
        <v>28</v>
      </c>
      <c r="N447">
        <v>122057</v>
      </c>
      <c r="O447" s="1" t="s">
        <v>29</v>
      </c>
      <c r="P447" s="1" t="s">
        <v>30</v>
      </c>
      <c r="Q447" s="1" t="s">
        <v>31</v>
      </c>
      <c r="R447" s="1"/>
      <c r="S447" s="1"/>
      <c r="T447" s="1" t="s">
        <v>477</v>
      </c>
      <c r="U447" s="1" t="s">
        <v>1160</v>
      </c>
      <c r="V447">
        <v>53768.88</v>
      </c>
      <c r="W447">
        <v>43128</v>
      </c>
      <c r="X447">
        <v>10640.88</v>
      </c>
      <c r="Y447">
        <v>0</v>
      </c>
    </row>
    <row r="448" spans="1:25" x14ac:dyDescent="0.25">
      <c r="A448" s="1" t="s">
        <v>25</v>
      </c>
      <c r="B448" s="1" t="s">
        <v>26</v>
      </c>
      <c r="C448" s="1" t="s">
        <v>27</v>
      </c>
      <c r="D448">
        <v>5.0000000000000001E-301</v>
      </c>
      <c r="E448">
        <v>5.0000000000000001E-301</v>
      </c>
      <c r="F448">
        <v>5.0000000000000001E-301</v>
      </c>
      <c r="G448">
        <v>6.5410858951508999E-9</v>
      </c>
      <c r="H448">
        <v>5.0000000000000001E-301</v>
      </c>
      <c r="I448">
        <v>0</v>
      </c>
      <c r="J448">
        <v>-6631269.79</v>
      </c>
      <c r="K448">
        <v>0</v>
      </c>
      <c r="L448">
        <v>15</v>
      </c>
      <c r="M448" s="1" t="s">
        <v>28</v>
      </c>
      <c r="N448">
        <v>122057</v>
      </c>
      <c r="O448" s="1" t="s">
        <v>29</v>
      </c>
      <c r="P448" s="1" t="s">
        <v>30</v>
      </c>
      <c r="Q448" s="1" t="s">
        <v>31</v>
      </c>
      <c r="R448" s="1"/>
      <c r="S448" s="1"/>
      <c r="T448" s="1" t="s">
        <v>478</v>
      </c>
      <c r="U448" s="1" t="s">
        <v>1161</v>
      </c>
      <c r="V448">
        <v>7442.39</v>
      </c>
      <c r="W448">
        <v>5807.39</v>
      </c>
      <c r="X448">
        <v>1635</v>
      </c>
      <c r="Y448">
        <v>0</v>
      </c>
    </row>
    <row r="449" spans="1:25" x14ac:dyDescent="0.25">
      <c r="A449" s="1" t="s">
        <v>25</v>
      </c>
      <c r="B449" s="1" t="s">
        <v>26</v>
      </c>
      <c r="C449" s="1" t="s">
        <v>27</v>
      </c>
      <c r="D449">
        <v>5.0000000000000001E-301</v>
      </c>
      <c r="E449">
        <v>5.0000000000000001E-301</v>
      </c>
      <c r="F449">
        <v>5.0000000000000001E-301</v>
      </c>
      <c r="G449">
        <v>6.5410858951508999E-9</v>
      </c>
      <c r="H449">
        <v>5.0000000000000001E-301</v>
      </c>
      <c r="I449">
        <v>0</v>
      </c>
      <c r="J449">
        <v>-6631269.79</v>
      </c>
      <c r="K449">
        <v>0</v>
      </c>
      <c r="L449">
        <v>15</v>
      </c>
      <c r="M449" s="1" t="s">
        <v>28</v>
      </c>
      <c r="N449">
        <v>122057</v>
      </c>
      <c r="O449" s="1" t="s">
        <v>29</v>
      </c>
      <c r="P449" s="1" t="s">
        <v>30</v>
      </c>
      <c r="Q449" s="1" t="s">
        <v>31</v>
      </c>
      <c r="R449" s="1"/>
      <c r="S449" s="1"/>
      <c r="T449" s="1" t="s">
        <v>479</v>
      </c>
      <c r="U449" s="1" t="s">
        <v>1162</v>
      </c>
      <c r="V449">
        <v>985.92</v>
      </c>
      <c r="W449">
        <v>728.16</v>
      </c>
      <c r="X449">
        <v>257.76</v>
      </c>
      <c r="Y449">
        <v>0</v>
      </c>
    </row>
    <row r="450" spans="1:25" x14ac:dyDescent="0.25">
      <c r="A450" s="1" t="s">
        <v>25</v>
      </c>
      <c r="B450" s="1" t="s">
        <v>26</v>
      </c>
      <c r="C450" s="1" t="s">
        <v>27</v>
      </c>
      <c r="D450">
        <v>5.0000000000000001E-301</v>
      </c>
      <c r="E450">
        <v>5.0000000000000001E-301</v>
      </c>
      <c r="F450">
        <v>5.0000000000000001E-301</v>
      </c>
      <c r="G450">
        <v>6.5410858951508999E-9</v>
      </c>
      <c r="H450">
        <v>5.0000000000000001E-301</v>
      </c>
      <c r="I450">
        <v>0</v>
      </c>
      <c r="J450">
        <v>-6631269.79</v>
      </c>
      <c r="K450">
        <v>0</v>
      </c>
      <c r="L450">
        <v>15</v>
      </c>
      <c r="M450" s="1" t="s">
        <v>28</v>
      </c>
      <c r="N450">
        <v>122057</v>
      </c>
      <c r="O450" s="1" t="s">
        <v>29</v>
      </c>
      <c r="P450" s="1" t="s">
        <v>30</v>
      </c>
      <c r="Q450" s="1" t="s">
        <v>31</v>
      </c>
      <c r="R450" s="1"/>
      <c r="S450" s="1"/>
      <c r="T450" s="1" t="s">
        <v>480</v>
      </c>
      <c r="U450" s="1" t="s">
        <v>1163</v>
      </c>
      <c r="V450">
        <v>4808.16</v>
      </c>
      <c r="W450">
        <v>3360.96</v>
      </c>
      <c r="X450">
        <v>1447.2</v>
      </c>
      <c r="Y450">
        <v>0</v>
      </c>
    </row>
    <row r="451" spans="1:25" x14ac:dyDescent="0.25">
      <c r="A451" s="1" t="s">
        <v>25</v>
      </c>
      <c r="B451" s="1" t="s">
        <v>26</v>
      </c>
      <c r="C451" s="1" t="s">
        <v>27</v>
      </c>
      <c r="D451">
        <v>5.0000000000000001E-301</v>
      </c>
      <c r="E451">
        <v>5.0000000000000001E-301</v>
      </c>
      <c r="F451">
        <v>5.0000000000000001E-301</v>
      </c>
      <c r="G451">
        <v>6.5410858951508999E-9</v>
      </c>
      <c r="H451">
        <v>5.0000000000000001E-301</v>
      </c>
      <c r="I451">
        <v>0</v>
      </c>
      <c r="J451">
        <v>-6631269.79</v>
      </c>
      <c r="K451">
        <v>0</v>
      </c>
      <c r="L451">
        <v>15</v>
      </c>
      <c r="M451" s="1" t="s">
        <v>28</v>
      </c>
      <c r="N451">
        <v>122057</v>
      </c>
      <c r="O451" s="1" t="s">
        <v>29</v>
      </c>
      <c r="P451" s="1" t="s">
        <v>30</v>
      </c>
      <c r="Q451" s="1" t="s">
        <v>31</v>
      </c>
      <c r="R451" s="1"/>
      <c r="S451" s="1"/>
      <c r="T451" s="1" t="s">
        <v>481</v>
      </c>
      <c r="U451" s="1" t="s">
        <v>1164</v>
      </c>
      <c r="V451">
        <v>20003.3</v>
      </c>
      <c r="W451">
        <v>0</v>
      </c>
      <c r="X451">
        <v>20003.3</v>
      </c>
      <c r="Y451">
        <v>0</v>
      </c>
    </row>
    <row r="452" spans="1:25" x14ac:dyDescent="0.25">
      <c r="A452" s="1" t="s">
        <v>25</v>
      </c>
      <c r="B452" s="1" t="s">
        <v>26</v>
      </c>
      <c r="C452" s="1" t="s">
        <v>27</v>
      </c>
      <c r="D452">
        <v>5.0000000000000001E-301</v>
      </c>
      <c r="E452">
        <v>5.0000000000000001E-301</v>
      </c>
      <c r="F452">
        <v>5.0000000000000001E-301</v>
      </c>
      <c r="G452">
        <v>6.5410858951508999E-9</v>
      </c>
      <c r="H452">
        <v>5.0000000000000001E-301</v>
      </c>
      <c r="I452">
        <v>0</v>
      </c>
      <c r="J452">
        <v>-6631269.79</v>
      </c>
      <c r="K452">
        <v>0</v>
      </c>
      <c r="L452">
        <v>15</v>
      </c>
      <c r="M452" s="1" t="s">
        <v>28</v>
      </c>
      <c r="N452">
        <v>122057</v>
      </c>
      <c r="O452" s="1" t="s">
        <v>29</v>
      </c>
      <c r="P452" s="1" t="s">
        <v>30</v>
      </c>
      <c r="Q452" s="1" t="s">
        <v>31</v>
      </c>
      <c r="R452" s="1"/>
      <c r="S452" s="1"/>
      <c r="T452" s="1" t="s">
        <v>482</v>
      </c>
      <c r="U452" s="1" t="s">
        <v>1165</v>
      </c>
      <c r="V452">
        <v>2061</v>
      </c>
      <c r="W452">
        <v>1539</v>
      </c>
      <c r="X452">
        <v>522</v>
      </c>
      <c r="Y452">
        <v>0</v>
      </c>
    </row>
    <row r="453" spans="1:25" x14ac:dyDescent="0.25">
      <c r="A453" s="1" t="s">
        <v>25</v>
      </c>
      <c r="B453" s="1" t="s">
        <v>26</v>
      </c>
      <c r="C453" s="1" t="s">
        <v>27</v>
      </c>
      <c r="D453">
        <v>5.0000000000000001E-301</v>
      </c>
      <c r="E453">
        <v>5.0000000000000001E-301</v>
      </c>
      <c r="F453">
        <v>5.0000000000000001E-301</v>
      </c>
      <c r="G453">
        <v>6.5410858951508999E-9</v>
      </c>
      <c r="H453">
        <v>5.0000000000000001E-301</v>
      </c>
      <c r="I453">
        <v>0</v>
      </c>
      <c r="J453">
        <v>-6631269.79</v>
      </c>
      <c r="K453">
        <v>0</v>
      </c>
      <c r="L453">
        <v>15</v>
      </c>
      <c r="M453" s="1" t="s">
        <v>28</v>
      </c>
      <c r="N453">
        <v>122057</v>
      </c>
      <c r="O453" s="1" t="s">
        <v>29</v>
      </c>
      <c r="P453" s="1" t="s">
        <v>30</v>
      </c>
      <c r="Q453" s="1" t="s">
        <v>31</v>
      </c>
      <c r="R453" s="1"/>
      <c r="S453" s="1"/>
      <c r="T453" s="1" t="s">
        <v>483</v>
      </c>
      <c r="U453" s="1" t="s">
        <v>1166</v>
      </c>
      <c r="V453">
        <v>4947.3599999999997</v>
      </c>
      <c r="W453">
        <v>4602.4799999999996</v>
      </c>
      <c r="X453">
        <v>344.88</v>
      </c>
      <c r="Y453">
        <v>0</v>
      </c>
    </row>
    <row r="454" spans="1:25" x14ac:dyDescent="0.25">
      <c r="A454" s="1" t="s">
        <v>25</v>
      </c>
      <c r="B454" s="1" t="s">
        <v>26</v>
      </c>
      <c r="C454" s="1" t="s">
        <v>27</v>
      </c>
      <c r="D454">
        <v>5.0000000000000001E-301</v>
      </c>
      <c r="E454">
        <v>5.0000000000000001E-301</v>
      </c>
      <c r="F454">
        <v>5.0000000000000001E-301</v>
      </c>
      <c r="G454">
        <v>6.5410858951508999E-9</v>
      </c>
      <c r="H454">
        <v>5.0000000000000001E-301</v>
      </c>
      <c r="I454">
        <v>0</v>
      </c>
      <c r="J454">
        <v>-6631269.79</v>
      </c>
      <c r="K454">
        <v>0</v>
      </c>
      <c r="L454">
        <v>15</v>
      </c>
      <c r="M454" s="1" t="s">
        <v>28</v>
      </c>
      <c r="N454">
        <v>122057</v>
      </c>
      <c r="O454" s="1" t="s">
        <v>29</v>
      </c>
      <c r="P454" s="1" t="s">
        <v>30</v>
      </c>
      <c r="Q454" s="1" t="s">
        <v>31</v>
      </c>
      <c r="R454" s="1"/>
      <c r="S454" s="1"/>
      <c r="T454" s="1" t="s">
        <v>484</v>
      </c>
      <c r="U454" s="1" t="s">
        <v>1167</v>
      </c>
      <c r="V454">
        <v>5570.16</v>
      </c>
      <c r="W454">
        <v>2812.8</v>
      </c>
      <c r="X454">
        <v>2757.36</v>
      </c>
      <c r="Y454">
        <v>0</v>
      </c>
    </row>
    <row r="455" spans="1:25" x14ac:dyDescent="0.25">
      <c r="A455" s="1" t="s">
        <v>25</v>
      </c>
      <c r="B455" s="1" t="s">
        <v>26</v>
      </c>
      <c r="C455" s="1" t="s">
        <v>27</v>
      </c>
      <c r="D455">
        <v>5.0000000000000001E-301</v>
      </c>
      <c r="E455">
        <v>5.0000000000000001E-301</v>
      </c>
      <c r="F455">
        <v>5.0000000000000001E-301</v>
      </c>
      <c r="G455">
        <v>6.5410858951508999E-9</v>
      </c>
      <c r="H455">
        <v>5.0000000000000001E-301</v>
      </c>
      <c r="I455">
        <v>0</v>
      </c>
      <c r="J455">
        <v>-6631269.79</v>
      </c>
      <c r="K455">
        <v>0</v>
      </c>
      <c r="L455">
        <v>15</v>
      </c>
      <c r="M455" s="1" t="s">
        <v>28</v>
      </c>
      <c r="N455">
        <v>122057</v>
      </c>
      <c r="O455" s="1" t="s">
        <v>29</v>
      </c>
      <c r="P455" s="1" t="s">
        <v>30</v>
      </c>
      <c r="Q455" s="1" t="s">
        <v>31</v>
      </c>
      <c r="R455" s="1"/>
      <c r="S455" s="1"/>
      <c r="T455" s="1" t="s">
        <v>485</v>
      </c>
      <c r="U455" s="1" t="s">
        <v>1168</v>
      </c>
      <c r="V455">
        <v>833.13</v>
      </c>
      <c r="W455">
        <v>2665.77</v>
      </c>
      <c r="X455">
        <v>-1832.64</v>
      </c>
      <c r="Y455">
        <v>0</v>
      </c>
    </row>
    <row r="456" spans="1:25" x14ac:dyDescent="0.25">
      <c r="A456" s="1" t="s">
        <v>25</v>
      </c>
      <c r="B456" s="1" t="s">
        <v>26</v>
      </c>
      <c r="C456" s="1" t="s">
        <v>27</v>
      </c>
      <c r="D456">
        <v>5.0000000000000001E-301</v>
      </c>
      <c r="E456">
        <v>5.0000000000000001E-301</v>
      </c>
      <c r="F456">
        <v>5.0000000000000001E-301</v>
      </c>
      <c r="G456">
        <v>6.5410858951508999E-9</v>
      </c>
      <c r="H456">
        <v>5.0000000000000001E-301</v>
      </c>
      <c r="I456">
        <v>0</v>
      </c>
      <c r="J456">
        <v>-6631269.79</v>
      </c>
      <c r="K456">
        <v>0</v>
      </c>
      <c r="L456">
        <v>15</v>
      </c>
      <c r="M456" s="1" t="s">
        <v>28</v>
      </c>
      <c r="N456">
        <v>122057</v>
      </c>
      <c r="O456" s="1" t="s">
        <v>29</v>
      </c>
      <c r="P456" s="1" t="s">
        <v>30</v>
      </c>
      <c r="Q456" s="1" t="s">
        <v>31</v>
      </c>
      <c r="R456" s="1"/>
      <c r="S456" s="1"/>
      <c r="T456" s="1" t="s">
        <v>486</v>
      </c>
      <c r="U456" s="1" t="s">
        <v>1169</v>
      </c>
      <c r="V456">
        <v>2076.06</v>
      </c>
      <c r="W456">
        <v>826.56</v>
      </c>
      <c r="X456">
        <v>1249.5</v>
      </c>
      <c r="Y456">
        <v>0</v>
      </c>
    </row>
    <row r="457" spans="1:25" x14ac:dyDescent="0.25">
      <c r="A457" s="1" t="s">
        <v>25</v>
      </c>
      <c r="B457" s="1" t="s">
        <v>26</v>
      </c>
      <c r="C457" s="1" t="s">
        <v>27</v>
      </c>
      <c r="D457">
        <v>5.0000000000000001E-301</v>
      </c>
      <c r="E457">
        <v>5.0000000000000001E-301</v>
      </c>
      <c r="F457">
        <v>5.0000000000000001E-301</v>
      </c>
      <c r="G457">
        <v>6.5410858951508999E-9</v>
      </c>
      <c r="H457">
        <v>5.0000000000000001E-301</v>
      </c>
      <c r="I457">
        <v>0</v>
      </c>
      <c r="J457">
        <v>-6631269.79</v>
      </c>
      <c r="K457">
        <v>0</v>
      </c>
      <c r="L457">
        <v>15</v>
      </c>
      <c r="M457" s="1" t="s">
        <v>28</v>
      </c>
      <c r="N457">
        <v>122057</v>
      </c>
      <c r="O457" s="1" t="s">
        <v>29</v>
      </c>
      <c r="P457" s="1" t="s">
        <v>30</v>
      </c>
      <c r="Q457" s="1" t="s">
        <v>31</v>
      </c>
      <c r="R457" s="1"/>
      <c r="S457" s="1"/>
      <c r="T457" s="1" t="s">
        <v>487</v>
      </c>
      <c r="U457" s="1" t="s">
        <v>1170</v>
      </c>
      <c r="V457">
        <v>2114.4</v>
      </c>
      <c r="W457">
        <v>278.39999999999998</v>
      </c>
      <c r="X457">
        <v>1836</v>
      </c>
      <c r="Y457">
        <v>0</v>
      </c>
    </row>
    <row r="458" spans="1:25" x14ac:dyDescent="0.25">
      <c r="A458" s="1" t="s">
        <v>25</v>
      </c>
      <c r="B458" s="1" t="s">
        <v>26</v>
      </c>
      <c r="C458" s="1" t="s">
        <v>27</v>
      </c>
      <c r="D458">
        <v>5.0000000000000001E-301</v>
      </c>
      <c r="E458">
        <v>5.0000000000000001E-301</v>
      </c>
      <c r="F458">
        <v>5.0000000000000001E-301</v>
      </c>
      <c r="G458">
        <v>6.5410858951508999E-9</v>
      </c>
      <c r="H458">
        <v>5.0000000000000001E-301</v>
      </c>
      <c r="I458">
        <v>0</v>
      </c>
      <c r="J458">
        <v>-6631269.79</v>
      </c>
      <c r="K458">
        <v>0</v>
      </c>
      <c r="L458">
        <v>15</v>
      </c>
      <c r="M458" s="1" t="s">
        <v>28</v>
      </c>
      <c r="N458">
        <v>122057</v>
      </c>
      <c r="O458" s="1" t="s">
        <v>29</v>
      </c>
      <c r="P458" s="1" t="s">
        <v>30</v>
      </c>
      <c r="Q458" s="1" t="s">
        <v>31</v>
      </c>
      <c r="R458" s="1"/>
      <c r="S458" s="1"/>
      <c r="T458" s="1" t="s">
        <v>488</v>
      </c>
      <c r="U458" s="1" t="s">
        <v>1171</v>
      </c>
      <c r="V458">
        <v>576</v>
      </c>
      <c r="W458">
        <v>0</v>
      </c>
      <c r="X458">
        <v>576</v>
      </c>
      <c r="Y458">
        <v>0</v>
      </c>
    </row>
    <row r="459" spans="1:25" x14ac:dyDescent="0.25">
      <c r="A459" s="1" t="s">
        <v>25</v>
      </c>
      <c r="B459" s="1" t="s">
        <v>26</v>
      </c>
      <c r="C459" s="1" t="s">
        <v>27</v>
      </c>
      <c r="D459">
        <v>5.0000000000000001E-301</v>
      </c>
      <c r="E459">
        <v>5.0000000000000001E-301</v>
      </c>
      <c r="F459">
        <v>5.0000000000000001E-301</v>
      </c>
      <c r="G459">
        <v>6.5410858951508999E-9</v>
      </c>
      <c r="H459">
        <v>5.0000000000000001E-301</v>
      </c>
      <c r="I459">
        <v>0</v>
      </c>
      <c r="J459">
        <v>-6631269.79</v>
      </c>
      <c r="K459">
        <v>0</v>
      </c>
      <c r="L459">
        <v>15</v>
      </c>
      <c r="M459" s="1" t="s">
        <v>28</v>
      </c>
      <c r="N459">
        <v>122057</v>
      </c>
      <c r="O459" s="1" t="s">
        <v>29</v>
      </c>
      <c r="P459" s="1" t="s">
        <v>30</v>
      </c>
      <c r="Q459" s="1" t="s">
        <v>31</v>
      </c>
      <c r="R459" s="1"/>
      <c r="S459" s="1"/>
      <c r="T459" s="1" t="s">
        <v>489</v>
      </c>
      <c r="U459" s="1" t="s">
        <v>1172</v>
      </c>
      <c r="V459">
        <v>900</v>
      </c>
      <c r="W459">
        <v>300</v>
      </c>
      <c r="X459">
        <v>600</v>
      </c>
      <c r="Y459">
        <v>0</v>
      </c>
    </row>
    <row r="460" spans="1:25" x14ac:dyDescent="0.25">
      <c r="A460" s="1" t="s">
        <v>25</v>
      </c>
      <c r="B460" s="1" t="s">
        <v>26</v>
      </c>
      <c r="C460" s="1" t="s">
        <v>27</v>
      </c>
      <c r="D460">
        <v>5.0000000000000001E-301</v>
      </c>
      <c r="E460">
        <v>5.0000000000000001E-301</v>
      </c>
      <c r="F460">
        <v>5.0000000000000001E-301</v>
      </c>
      <c r="G460">
        <v>6.5410858951508999E-9</v>
      </c>
      <c r="H460">
        <v>5.0000000000000001E-301</v>
      </c>
      <c r="I460">
        <v>0</v>
      </c>
      <c r="J460">
        <v>-6631269.79</v>
      </c>
      <c r="K460">
        <v>0</v>
      </c>
      <c r="L460">
        <v>15</v>
      </c>
      <c r="M460" s="1" t="s">
        <v>28</v>
      </c>
      <c r="N460">
        <v>122057</v>
      </c>
      <c r="O460" s="1" t="s">
        <v>29</v>
      </c>
      <c r="P460" s="1" t="s">
        <v>30</v>
      </c>
      <c r="Q460" s="1" t="s">
        <v>31</v>
      </c>
      <c r="R460" s="1"/>
      <c r="S460" s="1"/>
      <c r="T460" s="1" t="s">
        <v>490</v>
      </c>
      <c r="U460" s="1" t="s">
        <v>1173</v>
      </c>
      <c r="V460">
        <v>344808.62</v>
      </c>
      <c r="W460">
        <v>346117.78</v>
      </c>
      <c r="X460">
        <v>-1309.1600000000301</v>
      </c>
      <c r="Y460">
        <v>0</v>
      </c>
    </row>
    <row r="461" spans="1:25" x14ac:dyDescent="0.25">
      <c r="A461" s="1" t="s">
        <v>25</v>
      </c>
      <c r="B461" s="1" t="s">
        <v>26</v>
      </c>
      <c r="C461" s="1" t="s">
        <v>27</v>
      </c>
      <c r="D461">
        <v>5.0000000000000001E-301</v>
      </c>
      <c r="E461">
        <v>5.0000000000000001E-301</v>
      </c>
      <c r="F461">
        <v>5.0000000000000001E-301</v>
      </c>
      <c r="G461">
        <v>6.5410858951508999E-9</v>
      </c>
      <c r="H461">
        <v>5.0000000000000001E-301</v>
      </c>
      <c r="I461">
        <v>0</v>
      </c>
      <c r="J461">
        <v>-6631269.79</v>
      </c>
      <c r="K461">
        <v>0</v>
      </c>
      <c r="L461">
        <v>15</v>
      </c>
      <c r="M461" s="1" t="s">
        <v>28</v>
      </c>
      <c r="N461">
        <v>122057</v>
      </c>
      <c r="O461" s="1" t="s">
        <v>29</v>
      </c>
      <c r="P461" s="1" t="s">
        <v>30</v>
      </c>
      <c r="Q461" s="1" t="s">
        <v>31</v>
      </c>
      <c r="R461" s="1"/>
      <c r="S461" s="1"/>
      <c r="T461" s="1" t="s">
        <v>491</v>
      </c>
      <c r="U461" s="1" t="s">
        <v>1174</v>
      </c>
      <c r="V461">
        <v>2836.56</v>
      </c>
      <c r="W461">
        <v>2756.45</v>
      </c>
      <c r="X461">
        <v>80.110000000000099</v>
      </c>
      <c r="Y461">
        <v>0</v>
      </c>
    </row>
    <row r="462" spans="1:25" x14ac:dyDescent="0.25">
      <c r="A462" s="1" t="s">
        <v>25</v>
      </c>
      <c r="B462" s="1" t="s">
        <v>26</v>
      </c>
      <c r="C462" s="1" t="s">
        <v>27</v>
      </c>
      <c r="D462">
        <v>5.0000000000000001E-301</v>
      </c>
      <c r="E462">
        <v>5.0000000000000001E-301</v>
      </c>
      <c r="F462">
        <v>5.0000000000000001E-301</v>
      </c>
      <c r="G462">
        <v>6.5410858951508999E-9</v>
      </c>
      <c r="H462">
        <v>5.0000000000000001E-301</v>
      </c>
      <c r="I462">
        <v>0</v>
      </c>
      <c r="J462">
        <v>-6631269.79</v>
      </c>
      <c r="K462">
        <v>0</v>
      </c>
      <c r="L462">
        <v>15</v>
      </c>
      <c r="M462" s="1" t="s">
        <v>28</v>
      </c>
      <c r="N462">
        <v>122057</v>
      </c>
      <c r="O462" s="1" t="s">
        <v>29</v>
      </c>
      <c r="P462" s="1" t="s">
        <v>30</v>
      </c>
      <c r="Q462" s="1" t="s">
        <v>31</v>
      </c>
      <c r="R462" s="1"/>
      <c r="S462" s="1"/>
      <c r="T462" s="1" t="s">
        <v>492</v>
      </c>
      <c r="U462" s="1" t="s">
        <v>1174</v>
      </c>
      <c r="V462">
        <v>1032.99</v>
      </c>
      <c r="W462">
        <v>939.72</v>
      </c>
      <c r="X462">
        <v>93.27</v>
      </c>
      <c r="Y462">
        <v>0</v>
      </c>
    </row>
    <row r="463" spans="1:25" x14ac:dyDescent="0.25">
      <c r="A463" s="1" t="s">
        <v>25</v>
      </c>
      <c r="B463" s="1" t="s">
        <v>26</v>
      </c>
      <c r="C463" s="1" t="s">
        <v>27</v>
      </c>
      <c r="D463">
        <v>5.0000000000000001E-301</v>
      </c>
      <c r="E463">
        <v>5.0000000000000001E-301</v>
      </c>
      <c r="F463">
        <v>5.0000000000000001E-301</v>
      </c>
      <c r="G463">
        <v>6.5410858951508999E-9</v>
      </c>
      <c r="H463">
        <v>5.0000000000000001E-301</v>
      </c>
      <c r="I463">
        <v>0</v>
      </c>
      <c r="J463">
        <v>-6631269.79</v>
      </c>
      <c r="K463">
        <v>0</v>
      </c>
      <c r="L463">
        <v>15</v>
      </c>
      <c r="M463" s="1" t="s">
        <v>28</v>
      </c>
      <c r="N463">
        <v>122057</v>
      </c>
      <c r="O463" s="1" t="s">
        <v>29</v>
      </c>
      <c r="P463" s="1" t="s">
        <v>30</v>
      </c>
      <c r="Q463" s="1" t="s">
        <v>31</v>
      </c>
      <c r="R463" s="1"/>
      <c r="S463" s="1"/>
      <c r="T463" s="1" t="s">
        <v>493</v>
      </c>
      <c r="U463" s="1" t="s">
        <v>1175</v>
      </c>
      <c r="V463">
        <v>220734</v>
      </c>
      <c r="W463">
        <v>212526</v>
      </c>
      <c r="X463">
        <v>8208</v>
      </c>
      <c r="Y463">
        <v>0</v>
      </c>
    </row>
    <row r="464" spans="1:25" x14ac:dyDescent="0.25">
      <c r="A464" s="1" t="s">
        <v>25</v>
      </c>
      <c r="B464" s="1" t="s">
        <v>26</v>
      </c>
      <c r="C464" s="1" t="s">
        <v>27</v>
      </c>
      <c r="D464">
        <v>5.0000000000000001E-301</v>
      </c>
      <c r="E464">
        <v>5.0000000000000001E-301</v>
      </c>
      <c r="F464">
        <v>5.0000000000000001E-301</v>
      </c>
      <c r="G464">
        <v>6.5410858951508999E-9</v>
      </c>
      <c r="H464">
        <v>5.0000000000000001E-301</v>
      </c>
      <c r="I464">
        <v>0</v>
      </c>
      <c r="J464">
        <v>-6631269.79</v>
      </c>
      <c r="K464">
        <v>0</v>
      </c>
      <c r="L464">
        <v>15</v>
      </c>
      <c r="M464" s="1" t="s">
        <v>28</v>
      </c>
      <c r="N464">
        <v>122057</v>
      </c>
      <c r="O464" s="1" t="s">
        <v>29</v>
      </c>
      <c r="P464" s="1" t="s">
        <v>30</v>
      </c>
      <c r="Q464" s="1" t="s">
        <v>31</v>
      </c>
      <c r="R464" s="1"/>
      <c r="S464" s="1"/>
      <c r="T464" s="1" t="s">
        <v>494</v>
      </c>
      <c r="U464" s="1" t="s">
        <v>1176</v>
      </c>
      <c r="V464">
        <v>1225.2</v>
      </c>
      <c r="W464">
        <v>0</v>
      </c>
      <c r="X464">
        <v>1225.2</v>
      </c>
      <c r="Y464">
        <v>0</v>
      </c>
    </row>
    <row r="465" spans="1:25" x14ac:dyDescent="0.25">
      <c r="A465" s="1" t="s">
        <v>25</v>
      </c>
      <c r="B465" s="1" t="s">
        <v>26</v>
      </c>
      <c r="C465" s="1" t="s">
        <v>27</v>
      </c>
      <c r="D465">
        <v>5.0000000000000001E-301</v>
      </c>
      <c r="E465">
        <v>5.0000000000000001E-301</v>
      </c>
      <c r="F465">
        <v>5.0000000000000001E-301</v>
      </c>
      <c r="G465">
        <v>6.5410858951508999E-9</v>
      </c>
      <c r="H465">
        <v>5.0000000000000001E-301</v>
      </c>
      <c r="I465">
        <v>0</v>
      </c>
      <c r="J465">
        <v>-6631269.79</v>
      </c>
      <c r="K465">
        <v>0</v>
      </c>
      <c r="L465">
        <v>15</v>
      </c>
      <c r="M465" s="1" t="s">
        <v>28</v>
      </c>
      <c r="N465">
        <v>122057</v>
      </c>
      <c r="O465" s="1" t="s">
        <v>29</v>
      </c>
      <c r="P465" s="1" t="s">
        <v>30</v>
      </c>
      <c r="Q465" s="1" t="s">
        <v>31</v>
      </c>
      <c r="R465" s="1"/>
      <c r="S465" s="1"/>
      <c r="T465" s="1" t="s">
        <v>495</v>
      </c>
      <c r="U465" s="1" t="s">
        <v>1177</v>
      </c>
      <c r="V465">
        <v>2973.98</v>
      </c>
      <c r="W465">
        <v>342</v>
      </c>
      <c r="X465">
        <v>2631.98</v>
      </c>
      <c r="Y465">
        <v>0</v>
      </c>
    </row>
    <row r="466" spans="1:25" x14ac:dyDescent="0.25">
      <c r="A466" s="1" t="s">
        <v>25</v>
      </c>
      <c r="B466" s="1" t="s">
        <v>26</v>
      </c>
      <c r="C466" s="1" t="s">
        <v>27</v>
      </c>
      <c r="D466">
        <v>5.0000000000000001E-301</v>
      </c>
      <c r="E466">
        <v>5.0000000000000001E-301</v>
      </c>
      <c r="F466">
        <v>5.0000000000000001E-301</v>
      </c>
      <c r="G466">
        <v>6.5410858951508999E-9</v>
      </c>
      <c r="H466">
        <v>5.0000000000000001E-301</v>
      </c>
      <c r="I466">
        <v>0</v>
      </c>
      <c r="J466">
        <v>-6631269.79</v>
      </c>
      <c r="K466">
        <v>0</v>
      </c>
      <c r="L466">
        <v>15</v>
      </c>
      <c r="M466" s="1" t="s">
        <v>28</v>
      </c>
      <c r="N466">
        <v>122057</v>
      </c>
      <c r="O466" s="1" t="s">
        <v>29</v>
      </c>
      <c r="P466" s="1" t="s">
        <v>30</v>
      </c>
      <c r="Q466" s="1" t="s">
        <v>31</v>
      </c>
      <c r="R466" s="1"/>
      <c r="S466" s="1"/>
      <c r="T466" s="1" t="s">
        <v>496</v>
      </c>
      <c r="U466" s="1" t="s">
        <v>1178</v>
      </c>
      <c r="V466">
        <v>6394</v>
      </c>
      <c r="W466">
        <v>4276</v>
      </c>
      <c r="X466">
        <v>2118</v>
      </c>
      <c r="Y466">
        <v>0</v>
      </c>
    </row>
    <row r="467" spans="1:25" x14ac:dyDescent="0.25">
      <c r="A467" s="1" t="s">
        <v>25</v>
      </c>
      <c r="B467" s="1" t="s">
        <v>26</v>
      </c>
      <c r="C467" s="1" t="s">
        <v>27</v>
      </c>
      <c r="D467">
        <v>5.0000000000000001E-301</v>
      </c>
      <c r="E467">
        <v>5.0000000000000001E-301</v>
      </c>
      <c r="F467">
        <v>5.0000000000000001E-301</v>
      </c>
      <c r="G467">
        <v>6.5410858951508999E-9</v>
      </c>
      <c r="H467">
        <v>5.0000000000000001E-301</v>
      </c>
      <c r="I467">
        <v>0</v>
      </c>
      <c r="J467">
        <v>-6631269.79</v>
      </c>
      <c r="K467">
        <v>0</v>
      </c>
      <c r="L467">
        <v>15</v>
      </c>
      <c r="M467" s="1" t="s">
        <v>28</v>
      </c>
      <c r="N467">
        <v>122057</v>
      </c>
      <c r="O467" s="1" t="s">
        <v>29</v>
      </c>
      <c r="P467" s="1" t="s">
        <v>30</v>
      </c>
      <c r="Q467" s="1" t="s">
        <v>31</v>
      </c>
      <c r="R467" s="1"/>
      <c r="S467" s="1"/>
      <c r="T467" s="1" t="s">
        <v>497</v>
      </c>
      <c r="U467" s="1" t="s">
        <v>1179</v>
      </c>
      <c r="V467">
        <v>324</v>
      </c>
      <c r="W467">
        <v>0</v>
      </c>
      <c r="X467">
        <v>324</v>
      </c>
      <c r="Y467">
        <v>0</v>
      </c>
    </row>
    <row r="468" spans="1:25" x14ac:dyDescent="0.25">
      <c r="A468" s="1" t="s">
        <v>25</v>
      </c>
      <c r="B468" s="1" t="s">
        <v>26</v>
      </c>
      <c r="C468" s="1" t="s">
        <v>27</v>
      </c>
      <c r="D468">
        <v>5.0000000000000001E-301</v>
      </c>
      <c r="E468">
        <v>5.0000000000000001E-301</v>
      </c>
      <c r="F468">
        <v>5.0000000000000001E-301</v>
      </c>
      <c r="G468">
        <v>6.5410858951508999E-9</v>
      </c>
      <c r="H468">
        <v>5.0000000000000001E-301</v>
      </c>
      <c r="I468">
        <v>0</v>
      </c>
      <c r="J468">
        <v>-6631269.79</v>
      </c>
      <c r="K468">
        <v>0</v>
      </c>
      <c r="L468">
        <v>15</v>
      </c>
      <c r="M468" s="1" t="s">
        <v>28</v>
      </c>
      <c r="N468">
        <v>122057</v>
      </c>
      <c r="O468" s="1" t="s">
        <v>29</v>
      </c>
      <c r="P468" s="1" t="s">
        <v>30</v>
      </c>
      <c r="Q468" s="1" t="s">
        <v>31</v>
      </c>
      <c r="R468" s="1"/>
      <c r="S468" s="1"/>
      <c r="T468" s="1" t="s">
        <v>498</v>
      </c>
      <c r="U468" s="1" t="s">
        <v>1180</v>
      </c>
      <c r="V468">
        <v>288</v>
      </c>
      <c r="W468">
        <v>2354.69</v>
      </c>
      <c r="X468">
        <v>-2066.69</v>
      </c>
      <c r="Y468">
        <v>0</v>
      </c>
    </row>
    <row r="469" spans="1:25" x14ac:dyDescent="0.25">
      <c r="A469" s="1" t="s">
        <v>25</v>
      </c>
      <c r="B469" s="1" t="s">
        <v>26</v>
      </c>
      <c r="C469" s="1" t="s">
        <v>27</v>
      </c>
      <c r="D469">
        <v>5.0000000000000001E-301</v>
      </c>
      <c r="E469">
        <v>5.0000000000000001E-301</v>
      </c>
      <c r="F469">
        <v>5.0000000000000001E-301</v>
      </c>
      <c r="G469">
        <v>6.5410858951508999E-9</v>
      </c>
      <c r="H469">
        <v>5.0000000000000001E-301</v>
      </c>
      <c r="I469">
        <v>0</v>
      </c>
      <c r="J469">
        <v>-6631269.79</v>
      </c>
      <c r="K469">
        <v>0</v>
      </c>
      <c r="L469">
        <v>15</v>
      </c>
      <c r="M469" s="1" t="s">
        <v>28</v>
      </c>
      <c r="N469">
        <v>122057</v>
      </c>
      <c r="O469" s="1" t="s">
        <v>29</v>
      </c>
      <c r="P469" s="1" t="s">
        <v>30</v>
      </c>
      <c r="Q469" s="1" t="s">
        <v>31</v>
      </c>
      <c r="R469" s="1"/>
      <c r="S469" s="1"/>
      <c r="T469" s="1" t="s">
        <v>499</v>
      </c>
      <c r="U469" s="1" t="s">
        <v>1181</v>
      </c>
      <c r="V469">
        <v>21900</v>
      </c>
      <c r="W469">
        <v>0</v>
      </c>
      <c r="X469">
        <v>21900</v>
      </c>
      <c r="Y469">
        <v>0</v>
      </c>
    </row>
    <row r="470" spans="1:25" x14ac:dyDescent="0.25">
      <c r="A470" s="1" t="s">
        <v>25</v>
      </c>
      <c r="B470" s="1" t="s">
        <v>26</v>
      </c>
      <c r="C470" s="1" t="s">
        <v>27</v>
      </c>
      <c r="D470">
        <v>5.0000000000000001E-301</v>
      </c>
      <c r="E470">
        <v>5.0000000000000001E-301</v>
      </c>
      <c r="F470">
        <v>5.0000000000000001E-301</v>
      </c>
      <c r="G470">
        <v>6.5410858951508999E-9</v>
      </c>
      <c r="H470">
        <v>5.0000000000000001E-301</v>
      </c>
      <c r="I470">
        <v>0</v>
      </c>
      <c r="J470">
        <v>-6631269.79</v>
      </c>
      <c r="K470">
        <v>0</v>
      </c>
      <c r="L470">
        <v>15</v>
      </c>
      <c r="M470" s="1" t="s">
        <v>28</v>
      </c>
      <c r="N470">
        <v>122057</v>
      </c>
      <c r="O470" s="1" t="s">
        <v>29</v>
      </c>
      <c r="P470" s="1" t="s">
        <v>30</v>
      </c>
      <c r="Q470" s="1" t="s">
        <v>31</v>
      </c>
      <c r="R470" s="1"/>
      <c r="S470" s="1"/>
      <c r="T470" s="1" t="s">
        <v>500</v>
      </c>
      <c r="U470" s="1" t="s">
        <v>1182</v>
      </c>
      <c r="V470">
        <v>1035.81</v>
      </c>
      <c r="W470">
        <v>1027.8499999999999</v>
      </c>
      <c r="X470">
        <v>7.9600000000000399</v>
      </c>
      <c r="Y470">
        <v>0</v>
      </c>
    </row>
    <row r="471" spans="1:25" x14ac:dyDescent="0.25">
      <c r="A471" s="1" t="s">
        <v>25</v>
      </c>
      <c r="B471" s="1" t="s">
        <v>26</v>
      </c>
      <c r="C471" s="1" t="s">
        <v>27</v>
      </c>
      <c r="D471">
        <v>5.0000000000000001E-301</v>
      </c>
      <c r="E471">
        <v>5.0000000000000001E-301</v>
      </c>
      <c r="F471">
        <v>5.0000000000000001E-301</v>
      </c>
      <c r="G471">
        <v>6.5410858951508999E-9</v>
      </c>
      <c r="H471">
        <v>5.0000000000000001E-301</v>
      </c>
      <c r="I471">
        <v>0</v>
      </c>
      <c r="J471">
        <v>-6631269.79</v>
      </c>
      <c r="K471">
        <v>0</v>
      </c>
      <c r="L471">
        <v>15</v>
      </c>
      <c r="M471" s="1" t="s">
        <v>28</v>
      </c>
      <c r="N471">
        <v>122057</v>
      </c>
      <c r="O471" s="1" t="s">
        <v>29</v>
      </c>
      <c r="P471" s="1" t="s">
        <v>30</v>
      </c>
      <c r="Q471" s="1" t="s">
        <v>31</v>
      </c>
      <c r="R471" s="1"/>
      <c r="S471" s="1"/>
      <c r="T471" s="1" t="s">
        <v>501</v>
      </c>
      <c r="U471" s="1" t="s">
        <v>1183</v>
      </c>
      <c r="V471">
        <v>1611</v>
      </c>
      <c r="W471">
        <v>891</v>
      </c>
      <c r="X471">
        <v>720</v>
      </c>
      <c r="Y471">
        <v>0</v>
      </c>
    </row>
    <row r="472" spans="1:25" x14ac:dyDescent="0.25">
      <c r="A472" s="1" t="s">
        <v>25</v>
      </c>
      <c r="B472" s="1" t="s">
        <v>26</v>
      </c>
      <c r="C472" s="1" t="s">
        <v>27</v>
      </c>
      <c r="D472">
        <v>5.0000000000000001E-301</v>
      </c>
      <c r="E472">
        <v>5.0000000000000001E-301</v>
      </c>
      <c r="F472">
        <v>5.0000000000000001E-301</v>
      </c>
      <c r="G472">
        <v>6.5410858951508999E-9</v>
      </c>
      <c r="H472">
        <v>5.0000000000000001E-301</v>
      </c>
      <c r="I472">
        <v>0</v>
      </c>
      <c r="J472">
        <v>-6631269.79</v>
      </c>
      <c r="K472">
        <v>0</v>
      </c>
      <c r="L472">
        <v>15</v>
      </c>
      <c r="M472" s="1" t="s">
        <v>28</v>
      </c>
      <c r="N472">
        <v>122057</v>
      </c>
      <c r="O472" s="1" t="s">
        <v>29</v>
      </c>
      <c r="P472" s="1" t="s">
        <v>30</v>
      </c>
      <c r="Q472" s="1" t="s">
        <v>31</v>
      </c>
      <c r="R472" s="1"/>
      <c r="S472" s="1"/>
      <c r="T472" s="1" t="s">
        <v>502</v>
      </c>
      <c r="U472" s="1" t="s">
        <v>1184</v>
      </c>
      <c r="V472">
        <v>2227.6799999999998</v>
      </c>
      <c r="W472">
        <v>1478.88</v>
      </c>
      <c r="X472">
        <v>748.8</v>
      </c>
      <c r="Y472">
        <v>0</v>
      </c>
    </row>
    <row r="473" spans="1:25" x14ac:dyDescent="0.25">
      <c r="A473" s="1" t="s">
        <v>25</v>
      </c>
      <c r="B473" s="1" t="s">
        <v>26</v>
      </c>
      <c r="C473" s="1" t="s">
        <v>27</v>
      </c>
      <c r="D473">
        <v>5.0000000000000001E-301</v>
      </c>
      <c r="E473">
        <v>5.0000000000000001E-301</v>
      </c>
      <c r="F473">
        <v>5.0000000000000001E-301</v>
      </c>
      <c r="G473">
        <v>6.5410858951508999E-9</v>
      </c>
      <c r="H473">
        <v>5.0000000000000001E-301</v>
      </c>
      <c r="I473">
        <v>0</v>
      </c>
      <c r="J473">
        <v>-6631269.79</v>
      </c>
      <c r="K473">
        <v>0</v>
      </c>
      <c r="L473">
        <v>15</v>
      </c>
      <c r="M473" s="1" t="s">
        <v>28</v>
      </c>
      <c r="N473">
        <v>122057</v>
      </c>
      <c r="O473" s="1" t="s">
        <v>29</v>
      </c>
      <c r="P473" s="1" t="s">
        <v>30</v>
      </c>
      <c r="Q473" s="1" t="s">
        <v>31</v>
      </c>
      <c r="R473" s="1"/>
      <c r="S473" s="1"/>
      <c r="T473" s="1" t="s">
        <v>503</v>
      </c>
      <c r="U473" s="1" t="s">
        <v>1185</v>
      </c>
      <c r="V473">
        <v>13913.64</v>
      </c>
      <c r="W473">
        <v>11484</v>
      </c>
      <c r="X473">
        <v>2429.64</v>
      </c>
      <c r="Y473">
        <v>0</v>
      </c>
    </row>
    <row r="474" spans="1:25" x14ac:dyDescent="0.25">
      <c r="A474" s="1" t="s">
        <v>25</v>
      </c>
      <c r="B474" s="1" t="s">
        <v>26</v>
      </c>
      <c r="C474" s="1" t="s">
        <v>27</v>
      </c>
      <c r="D474">
        <v>5.0000000000000001E-301</v>
      </c>
      <c r="E474">
        <v>5.0000000000000001E-301</v>
      </c>
      <c r="F474">
        <v>5.0000000000000001E-301</v>
      </c>
      <c r="G474">
        <v>6.5410858951508999E-9</v>
      </c>
      <c r="H474">
        <v>5.0000000000000001E-301</v>
      </c>
      <c r="I474">
        <v>0</v>
      </c>
      <c r="J474">
        <v>-6631269.79</v>
      </c>
      <c r="K474">
        <v>0</v>
      </c>
      <c r="L474">
        <v>15</v>
      </c>
      <c r="M474" s="1" t="s">
        <v>28</v>
      </c>
      <c r="N474">
        <v>122057</v>
      </c>
      <c r="O474" s="1" t="s">
        <v>29</v>
      </c>
      <c r="P474" s="1" t="s">
        <v>30</v>
      </c>
      <c r="Q474" s="1" t="s">
        <v>31</v>
      </c>
      <c r="R474" s="1"/>
      <c r="S474" s="1"/>
      <c r="T474" s="1" t="s">
        <v>504</v>
      </c>
      <c r="U474" s="1" t="s">
        <v>1186</v>
      </c>
      <c r="V474">
        <v>77452.22</v>
      </c>
      <c r="W474">
        <v>67795.22</v>
      </c>
      <c r="X474">
        <v>9657</v>
      </c>
      <c r="Y474">
        <v>0</v>
      </c>
    </row>
    <row r="475" spans="1:25" x14ac:dyDescent="0.25">
      <c r="A475" s="1" t="s">
        <v>25</v>
      </c>
      <c r="B475" s="1" t="s">
        <v>26</v>
      </c>
      <c r="C475" s="1" t="s">
        <v>27</v>
      </c>
      <c r="D475">
        <v>5.0000000000000001E-301</v>
      </c>
      <c r="E475">
        <v>5.0000000000000001E-301</v>
      </c>
      <c r="F475">
        <v>5.0000000000000001E-301</v>
      </c>
      <c r="G475">
        <v>6.5410858951508999E-9</v>
      </c>
      <c r="H475">
        <v>5.0000000000000001E-301</v>
      </c>
      <c r="I475">
        <v>0</v>
      </c>
      <c r="J475">
        <v>-6631269.79</v>
      </c>
      <c r="K475">
        <v>0</v>
      </c>
      <c r="L475">
        <v>15</v>
      </c>
      <c r="M475" s="1" t="s">
        <v>28</v>
      </c>
      <c r="N475">
        <v>122057</v>
      </c>
      <c r="O475" s="1" t="s">
        <v>29</v>
      </c>
      <c r="P475" s="1" t="s">
        <v>30</v>
      </c>
      <c r="Q475" s="1" t="s">
        <v>31</v>
      </c>
      <c r="R475" s="1"/>
      <c r="S475" s="1"/>
      <c r="T475" s="1" t="s">
        <v>505</v>
      </c>
      <c r="U475" s="1" t="s">
        <v>1187</v>
      </c>
      <c r="V475">
        <v>888.26</v>
      </c>
      <c r="W475">
        <v>856.2</v>
      </c>
      <c r="X475">
        <v>32.059999999999903</v>
      </c>
      <c r="Y475">
        <v>0</v>
      </c>
    </row>
    <row r="476" spans="1:25" x14ac:dyDescent="0.25">
      <c r="A476" s="1" t="s">
        <v>25</v>
      </c>
      <c r="B476" s="1" t="s">
        <v>26</v>
      </c>
      <c r="C476" s="1" t="s">
        <v>27</v>
      </c>
      <c r="D476">
        <v>5.0000000000000001E-301</v>
      </c>
      <c r="E476">
        <v>5.0000000000000001E-301</v>
      </c>
      <c r="F476">
        <v>5.0000000000000001E-301</v>
      </c>
      <c r="G476">
        <v>6.5410858951508999E-9</v>
      </c>
      <c r="H476">
        <v>5.0000000000000001E-301</v>
      </c>
      <c r="I476">
        <v>0</v>
      </c>
      <c r="J476">
        <v>-6631269.79</v>
      </c>
      <c r="K476">
        <v>0</v>
      </c>
      <c r="L476">
        <v>15</v>
      </c>
      <c r="M476" s="1" t="s">
        <v>28</v>
      </c>
      <c r="N476">
        <v>122057</v>
      </c>
      <c r="O476" s="1" t="s">
        <v>29</v>
      </c>
      <c r="P476" s="1" t="s">
        <v>30</v>
      </c>
      <c r="Q476" s="1" t="s">
        <v>31</v>
      </c>
      <c r="R476" s="1"/>
      <c r="S476" s="1"/>
      <c r="T476" s="1" t="s">
        <v>506</v>
      </c>
      <c r="U476" s="1" t="s">
        <v>1187</v>
      </c>
      <c r="V476">
        <v>8929.42</v>
      </c>
      <c r="W476">
        <v>8910.11</v>
      </c>
      <c r="X476">
        <v>19.309999999999501</v>
      </c>
      <c r="Y476">
        <v>0</v>
      </c>
    </row>
    <row r="477" spans="1:25" x14ac:dyDescent="0.25">
      <c r="A477" s="1" t="s">
        <v>25</v>
      </c>
      <c r="B477" s="1" t="s">
        <v>26</v>
      </c>
      <c r="C477" s="1" t="s">
        <v>27</v>
      </c>
      <c r="D477">
        <v>5.0000000000000001E-301</v>
      </c>
      <c r="E477">
        <v>5.0000000000000001E-301</v>
      </c>
      <c r="F477">
        <v>5.0000000000000001E-301</v>
      </c>
      <c r="G477">
        <v>6.5410858951508999E-9</v>
      </c>
      <c r="H477">
        <v>5.0000000000000001E-301</v>
      </c>
      <c r="I477">
        <v>0</v>
      </c>
      <c r="J477">
        <v>-6631269.79</v>
      </c>
      <c r="K477">
        <v>0</v>
      </c>
      <c r="L477">
        <v>15</v>
      </c>
      <c r="M477" s="1" t="s">
        <v>28</v>
      </c>
      <c r="N477">
        <v>122057</v>
      </c>
      <c r="O477" s="1" t="s">
        <v>29</v>
      </c>
      <c r="P477" s="1" t="s">
        <v>30</v>
      </c>
      <c r="Q477" s="1" t="s">
        <v>31</v>
      </c>
      <c r="R477" s="1"/>
      <c r="S477" s="1"/>
      <c r="T477" s="1" t="s">
        <v>507</v>
      </c>
      <c r="U477" s="1" t="s">
        <v>1188</v>
      </c>
      <c r="V477">
        <v>8107</v>
      </c>
      <c r="W477">
        <v>0</v>
      </c>
      <c r="X477">
        <v>8107</v>
      </c>
      <c r="Y477">
        <v>0</v>
      </c>
    </row>
    <row r="478" spans="1:25" x14ac:dyDescent="0.25">
      <c r="A478" s="1" t="s">
        <v>25</v>
      </c>
      <c r="B478" s="1" t="s">
        <v>26</v>
      </c>
      <c r="C478" s="1" t="s">
        <v>27</v>
      </c>
      <c r="D478">
        <v>5.0000000000000001E-301</v>
      </c>
      <c r="E478">
        <v>5.0000000000000001E-301</v>
      </c>
      <c r="F478">
        <v>5.0000000000000001E-301</v>
      </c>
      <c r="G478">
        <v>6.5410858951508999E-9</v>
      </c>
      <c r="H478">
        <v>5.0000000000000001E-301</v>
      </c>
      <c r="I478">
        <v>0</v>
      </c>
      <c r="J478">
        <v>-6631269.79</v>
      </c>
      <c r="K478">
        <v>0</v>
      </c>
      <c r="L478">
        <v>15</v>
      </c>
      <c r="M478" s="1" t="s">
        <v>28</v>
      </c>
      <c r="N478">
        <v>122057</v>
      </c>
      <c r="O478" s="1" t="s">
        <v>29</v>
      </c>
      <c r="P478" s="1" t="s">
        <v>30</v>
      </c>
      <c r="Q478" s="1" t="s">
        <v>31</v>
      </c>
      <c r="R478" s="1"/>
      <c r="S478" s="1"/>
      <c r="T478" s="1" t="s">
        <v>508</v>
      </c>
      <c r="U478" s="1" t="s">
        <v>1189</v>
      </c>
      <c r="V478">
        <v>4047.03</v>
      </c>
      <c r="W478">
        <v>4043.75</v>
      </c>
      <c r="X478">
        <v>3.2800000000002001</v>
      </c>
      <c r="Y478">
        <v>0</v>
      </c>
    </row>
    <row r="479" spans="1:25" x14ac:dyDescent="0.25">
      <c r="A479" s="1" t="s">
        <v>25</v>
      </c>
      <c r="B479" s="1" t="s">
        <v>26</v>
      </c>
      <c r="C479" s="1" t="s">
        <v>27</v>
      </c>
      <c r="D479">
        <v>5.0000000000000001E-301</v>
      </c>
      <c r="E479">
        <v>5.0000000000000001E-301</v>
      </c>
      <c r="F479">
        <v>5.0000000000000001E-301</v>
      </c>
      <c r="G479">
        <v>6.5410858951508999E-9</v>
      </c>
      <c r="H479">
        <v>5.0000000000000001E-301</v>
      </c>
      <c r="I479">
        <v>0</v>
      </c>
      <c r="J479">
        <v>-6631269.79</v>
      </c>
      <c r="K479">
        <v>0</v>
      </c>
      <c r="L479">
        <v>15</v>
      </c>
      <c r="M479" s="1" t="s">
        <v>28</v>
      </c>
      <c r="N479">
        <v>122057</v>
      </c>
      <c r="O479" s="1" t="s">
        <v>29</v>
      </c>
      <c r="P479" s="1" t="s">
        <v>30</v>
      </c>
      <c r="Q479" s="1" t="s">
        <v>31</v>
      </c>
      <c r="R479" s="1"/>
      <c r="S479" s="1"/>
      <c r="T479" s="1" t="s">
        <v>509</v>
      </c>
      <c r="U479" s="1" t="s">
        <v>1190</v>
      </c>
      <c r="V479">
        <v>63272.2</v>
      </c>
      <c r="W479">
        <v>52763.49</v>
      </c>
      <c r="X479">
        <v>10508.71</v>
      </c>
      <c r="Y479">
        <v>0</v>
      </c>
    </row>
    <row r="480" spans="1:25" x14ac:dyDescent="0.25">
      <c r="A480" s="1" t="s">
        <v>25</v>
      </c>
      <c r="B480" s="1" t="s">
        <v>26</v>
      </c>
      <c r="C480" s="1" t="s">
        <v>27</v>
      </c>
      <c r="D480">
        <v>5.0000000000000001E-301</v>
      </c>
      <c r="E480">
        <v>5.0000000000000001E-301</v>
      </c>
      <c r="F480">
        <v>5.0000000000000001E-301</v>
      </c>
      <c r="G480">
        <v>6.5410858951508999E-9</v>
      </c>
      <c r="H480">
        <v>5.0000000000000001E-301</v>
      </c>
      <c r="I480">
        <v>0</v>
      </c>
      <c r="J480">
        <v>-6631269.79</v>
      </c>
      <c r="K480">
        <v>0</v>
      </c>
      <c r="L480">
        <v>15</v>
      </c>
      <c r="M480" s="1" t="s">
        <v>28</v>
      </c>
      <c r="N480">
        <v>122057</v>
      </c>
      <c r="O480" s="1" t="s">
        <v>29</v>
      </c>
      <c r="P480" s="1" t="s">
        <v>30</v>
      </c>
      <c r="Q480" s="1" t="s">
        <v>31</v>
      </c>
      <c r="R480" s="1"/>
      <c r="S480" s="1"/>
      <c r="T480" s="1" t="s">
        <v>510</v>
      </c>
      <c r="U480" s="1" t="s">
        <v>1191</v>
      </c>
      <c r="V480">
        <v>2362.39</v>
      </c>
      <c r="W480">
        <v>2019.67</v>
      </c>
      <c r="X480">
        <v>342.72</v>
      </c>
      <c r="Y480">
        <v>0</v>
      </c>
    </row>
    <row r="481" spans="1:25" x14ac:dyDescent="0.25">
      <c r="A481" s="1" t="s">
        <v>25</v>
      </c>
      <c r="B481" s="1" t="s">
        <v>26</v>
      </c>
      <c r="C481" s="1" t="s">
        <v>27</v>
      </c>
      <c r="D481">
        <v>5.0000000000000001E-301</v>
      </c>
      <c r="E481">
        <v>5.0000000000000001E-301</v>
      </c>
      <c r="F481">
        <v>5.0000000000000001E-301</v>
      </c>
      <c r="G481">
        <v>6.5410858951508999E-9</v>
      </c>
      <c r="H481">
        <v>5.0000000000000001E-301</v>
      </c>
      <c r="I481">
        <v>0</v>
      </c>
      <c r="J481">
        <v>-6631269.79</v>
      </c>
      <c r="K481">
        <v>0</v>
      </c>
      <c r="L481">
        <v>15</v>
      </c>
      <c r="M481" s="1" t="s">
        <v>28</v>
      </c>
      <c r="N481">
        <v>122057</v>
      </c>
      <c r="O481" s="1" t="s">
        <v>29</v>
      </c>
      <c r="P481" s="1" t="s">
        <v>30</v>
      </c>
      <c r="Q481" s="1" t="s">
        <v>31</v>
      </c>
      <c r="R481" s="1"/>
      <c r="S481" s="1"/>
      <c r="T481" s="1" t="s">
        <v>511</v>
      </c>
      <c r="U481" s="1" t="s">
        <v>1192</v>
      </c>
      <c r="V481">
        <v>4225.8</v>
      </c>
      <c r="W481">
        <v>4132.3</v>
      </c>
      <c r="X481">
        <v>93.5</v>
      </c>
      <c r="Y481">
        <v>0</v>
      </c>
    </row>
    <row r="482" spans="1:25" x14ac:dyDescent="0.25">
      <c r="A482" s="1" t="s">
        <v>25</v>
      </c>
      <c r="B482" s="1" t="s">
        <v>26</v>
      </c>
      <c r="C482" s="1" t="s">
        <v>27</v>
      </c>
      <c r="D482">
        <v>5.0000000000000001E-301</v>
      </c>
      <c r="E482">
        <v>5.0000000000000001E-301</v>
      </c>
      <c r="F482">
        <v>5.0000000000000001E-301</v>
      </c>
      <c r="G482">
        <v>6.5410858951508999E-9</v>
      </c>
      <c r="H482">
        <v>5.0000000000000001E-301</v>
      </c>
      <c r="I482">
        <v>0</v>
      </c>
      <c r="J482">
        <v>-6631269.79</v>
      </c>
      <c r="K482">
        <v>0</v>
      </c>
      <c r="L482">
        <v>15</v>
      </c>
      <c r="M482" s="1" t="s">
        <v>28</v>
      </c>
      <c r="N482">
        <v>122057</v>
      </c>
      <c r="O482" s="1" t="s">
        <v>29</v>
      </c>
      <c r="P482" s="1" t="s">
        <v>30</v>
      </c>
      <c r="Q482" s="1" t="s">
        <v>31</v>
      </c>
      <c r="R482" s="1"/>
      <c r="S482" s="1"/>
      <c r="T482" s="1" t="s">
        <v>512</v>
      </c>
      <c r="U482" s="1" t="s">
        <v>1193</v>
      </c>
      <c r="V482">
        <v>252</v>
      </c>
      <c r="W482">
        <v>0</v>
      </c>
      <c r="X482">
        <v>252</v>
      </c>
      <c r="Y482">
        <v>0</v>
      </c>
    </row>
    <row r="483" spans="1:25" x14ac:dyDescent="0.25">
      <c r="A483" s="1" t="s">
        <v>25</v>
      </c>
      <c r="B483" s="1" t="s">
        <v>26</v>
      </c>
      <c r="C483" s="1" t="s">
        <v>27</v>
      </c>
      <c r="D483">
        <v>5.0000000000000001E-301</v>
      </c>
      <c r="E483">
        <v>5.0000000000000001E-301</v>
      </c>
      <c r="F483">
        <v>5.0000000000000001E-301</v>
      </c>
      <c r="G483">
        <v>6.5410858951508999E-9</v>
      </c>
      <c r="H483">
        <v>5.0000000000000001E-301</v>
      </c>
      <c r="I483">
        <v>0</v>
      </c>
      <c r="J483">
        <v>-6631269.79</v>
      </c>
      <c r="K483">
        <v>0</v>
      </c>
      <c r="L483">
        <v>15</v>
      </c>
      <c r="M483" s="1" t="s">
        <v>28</v>
      </c>
      <c r="N483">
        <v>122057</v>
      </c>
      <c r="O483" s="1" t="s">
        <v>29</v>
      </c>
      <c r="P483" s="1" t="s">
        <v>30</v>
      </c>
      <c r="Q483" s="1" t="s">
        <v>31</v>
      </c>
      <c r="R483" s="1"/>
      <c r="S483" s="1"/>
      <c r="T483" s="1" t="s">
        <v>513</v>
      </c>
      <c r="U483" s="1" t="s">
        <v>1194</v>
      </c>
      <c r="V483">
        <v>0</v>
      </c>
      <c r="W483">
        <v>1728</v>
      </c>
      <c r="X483">
        <v>-1728</v>
      </c>
      <c r="Y483">
        <v>0</v>
      </c>
    </row>
    <row r="484" spans="1:25" x14ac:dyDescent="0.25">
      <c r="A484" s="1" t="s">
        <v>25</v>
      </c>
      <c r="B484" s="1" t="s">
        <v>26</v>
      </c>
      <c r="C484" s="1" t="s">
        <v>27</v>
      </c>
      <c r="D484">
        <v>5.0000000000000001E-301</v>
      </c>
      <c r="E484">
        <v>5.0000000000000001E-301</v>
      </c>
      <c r="F484">
        <v>5.0000000000000001E-301</v>
      </c>
      <c r="G484">
        <v>6.5410858951508999E-9</v>
      </c>
      <c r="H484">
        <v>5.0000000000000001E-301</v>
      </c>
      <c r="I484">
        <v>0</v>
      </c>
      <c r="J484">
        <v>-6631269.79</v>
      </c>
      <c r="K484">
        <v>0</v>
      </c>
      <c r="L484">
        <v>15</v>
      </c>
      <c r="M484" s="1" t="s">
        <v>28</v>
      </c>
      <c r="N484">
        <v>122057</v>
      </c>
      <c r="O484" s="1" t="s">
        <v>29</v>
      </c>
      <c r="P484" s="1" t="s">
        <v>30</v>
      </c>
      <c r="Q484" s="1" t="s">
        <v>31</v>
      </c>
      <c r="R484" s="1"/>
      <c r="S484" s="1"/>
      <c r="T484" s="1" t="s">
        <v>514</v>
      </c>
      <c r="U484" s="1" t="s">
        <v>1195</v>
      </c>
      <c r="V484">
        <v>12881.65</v>
      </c>
      <c r="W484">
        <v>6999.03</v>
      </c>
      <c r="X484">
        <v>5882.62</v>
      </c>
      <c r="Y484">
        <v>0</v>
      </c>
    </row>
    <row r="485" spans="1:25" x14ac:dyDescent="0.25">
      <c r="A485" s="1" t="s">
        <v>25</v>
      </c>
      <c r="B485" s="1" t="s">
        <v>26</v>
      </c>
      <c r="C485" s="1" t="s">
        <v>27</v>
      </c>
      <c r="D485">
        <v>5.0000000000000001E-301</v>
      </c>
      <c r="E485">
        <v>5.0000000000000001E-301</v>
      </c>
      <c r="F485">
        <v>5.0000000000000001E-301</v>
      </c>
      <c r="G485">
        <v>6.5410858951508999E-9</v>
      </c>
      <c r="H485">
        <v>5.0000000000000001E-301</v>
      </c>
      <c r="I485">
        <v>0</v>
      </c>
      <c r="J485">
        <v>-6631269.79</v>
      </c>
      <c r="K485">
        <v>0</v>
      </c>
      <c r="L485">
        <v>15</v>
      </c>
      <c r="M485" s="1" t="s">
        <v>28</v>
      </c>
      <c r="N485">
        <v>122057</v>
      </c>
      <c r="O485" s="1" t="s">
        <v>29</v>
      </c>
      <c r="P485" s="1" t="s">
        <v>30</v>
      </c>
      <c r="Q485" s="1" t="s">
        <v>31</v>
      </c>
      <c r="R485" s="1"/>
      <c r="S485" s="1"/>
      <c r="T485" s="1" t="s">
        <v>515</v>
      </c>
      <c r="U485" s="1" t="s">
        <v>1196</v>
      </c>
      <c r="V485">
        <v>36297.839999999997</v>
      </c>
      <c r="W485">
        <v>32024.84</v>
      </c>
      <c r="X485">
        <v>4273</v>
      </c>
      <c r="Y485">
        <v>0</v>
      </c>
    </row>
    <row r="486" spans="1:25" x14ac:dyDescent="0.25">
      <c r="A486" s="1" t="s">
        <v>25</v>
      </c>
      <c r="B486" s="1" t="s">
        <v>26</v>
      </c>
      <c r="C486" s="1" t="s">
        <v>27</v>
      </c>
      <c r="D486">
        <v>5.0000000000000001E-301</v>
      </c>
      <c r="E486">
        <v>5.0000000000000001E-301</v>
      </c>
      <c r="F486">
        <v>5.0000000000000001E-301</v>
      </c>
      <c r="G486">
        <v>6.5410858951508999E-9</v>
      </c>
      <c r="H486">
        <v>5.0000000000000001E-301</v>
      </c>
      <c r="I486">
        <v>0</v>
      </c>
      <c r="J486">
        <v>-6631269.79</v>
      </c>
      <c r="K486">
        <v>0</v>
      </c>
      <c r="L486">
        <v>15</v>
      </c>
      <c r="M486" s="1" t="s">
        <v>28</v>
      </c>
      <c r="N486">
        <v>122057</v>
      </c>
      <c r="O486" s="1" t="s">
        <v>29</v>
      </c>
      <c r="P486" s="1" t="s">
        <v>30</v>
      </c>
      <c r="Q486" s="1" t="s">
        <v>31</v>
      </c>
      <c r="R486" s="1"/>
      <c r="S486" s="1"/>
      <c r="T486" s="1" t="s">
        <v>516</v>
      </c>
      <c r="U486" s="1" t="s">
        <v>1197</v>
      </c>
      <c r="V486">
        <v>64118.1</v>
      </c>
      <c r="W486">
        <v>70202.960000000006</v>
      </c>
      <c r="X486">
        <v>-6084.8600000000097</v>
      </c>
      <c r="Y486">
        <v>0</v>
      </c>
    </row>
    <row r="487" spans="1:25" x14ac:dyDescent="0.25">
      <c r="A487" s="1" t="s">
        <v>25</v>
      </c>
      <c r="B487" s="1" t="s">
        <v>26</v>
      </c>
      <c r="C487" s="1" t="s">
        <v>27</v>
      </c>
      <c r="D487">
        <v>5.0000000000000001E-301</v>
      </c>
      <c r="E487">
        <v>5.0000000000000001E-301</v>
      </c>
      <c r="F487">
        <v>5.0000000000000001E-301</v>
      </c>
      <c r="G487">
        <v>6.5410858951508999E-9</v>
      </c>
      <c r="H487">
        <v>5.0000000000000001E-301</v>
      </c>
      <c r="I487">
        <v>0</v>
      </c>
      <c r="J487">
        <v>-6631269.79</v>
      </c>
      <c r="K487">
        <v>0</v>
      </c>
      <c r="L487">
        <v>15</v>
      </c>
      <c r="M487" s="1" t="s">
        <v>28</v>
      </c>
      <c r="N487">
        <v>122057</v>
      </c>
      <c r="O487" s="1" t="s">
        <v>29</v>
      </c>
      <c r="P487" s="1" t="s">
        <v>30</v>
      </c>
      <c r="Q487" s="1" t="s">
        <v>31</v>
      </c>
      <c r="R487" s="1"/>
      <c r="S487" s="1"/>
      <c r="T487" s="1" t="s">
        <v>517</v>
      </c>
      <c r="U487" s="1" t="s">
        <v>1198</v>
      </c>
      <c r="V487">
        <v>264</v>
      </c>
      <c r="W487">
        <v>0</v>
      </c>
      <c r="X487">
        <v>264</v>
      </c>
      <c r="Y487">
        <v>0</v>
      </c>
    </row>
    <row r="488" spans="1:25" x14ac:dyDescent="0.25">
      <c r="A488" s="1" t="s">
        <v>25</v>
      </c>
      <c r="B488" s="1" t="s">
        <v>26</v>
      </c>
      <c r="C488" s="1" t="s">
        <v>27</v>
      </c>
      <c r="D488">
        <v>5.0000000000000001E-301</v>
      </c>
      <c r="E488">
        <v>5.0000000000000001E-301</v>
      </c>
      <c r="F488">
        <v>5.0000000000000001E-301</v>
      </c>
      <c r="G488">
        <v>6.5410858951508999E-9</v>
      </c>
      <c r="H488">
        <v>5.0000000000000001E-301</v>
      </c>
      <c r="I488">
        <v>0</v>
      </c>
      <c r="J488">
        <v>-6631269.79</v>
      </c>
      <c r="K488">
        <v>0</v>
      </c>
      <c r="L488">
        <v>15</v>
      </c>
      <c r="M488" s="1" t="s">
        <v>28</v>
      </c>
      <c r="N488">
        <v>122057</v>
      </c>
      <c r="O488" s="1" t="s">
        <v>29</v>
      </c>
      <c r="P488" s="1" t="s">
        <v>30</v>
      </c>
      <c r="Q488" s="1" t="s">
        <v>31</v>
      </c>
      <c r="R488" s="1"/>
      <c r="S488" s="1"/>
      <c r="T488" s="1" t="s">
        <v>518</v>
      </c>
      <c r="U488" s="1" t="s">
        <v>1199</v>
      </c>
      <c r="V488">
        <v>2616</v>
      </c>
      <c r="W488">
        <v>2370</v>
      </c>
      <c r="X488">
        <v>246</v>
      </c>
      <c r="Y488">
        <v>0</v>
      </c>
    </row>
    <row r="489" spans="1:25" x14ac:dyDescent="0.25">
      <c r="A489" s="1" t="s">
        <v>25</v>
      </c>
      <c r="B489" s="1" t="s">
        <v>26</v>
      </c>
      <c r="C489" s="1" t="s">
        <v>27</v>
      </c>
      <c r="D489">
        <v>5.0000000000000001E-301</v>
      </c>
      <c r="E489">
        <v>5.0000000000000001E-301</v>
      </c>
      <c r="F489">
        <v>5.0000000000000001E-301</v>
      </c>
      <c r="G489">
        <v>6.5410858951508999E-9</v>
      </c>
      <c r="H489">
        <v>5.0000000000000001E-301</v>
      </c>
      <c r="I489">
        <v>0</v>
      </c>
      <c r="J489">
        <v>-6631269.79</v>
      </c>
      <c r="K489">
        <v>0</v>
      </c>
      <c r="L489">
        <v>15</v>
      </c>
      <c r="M489" s="1" t="s">
        <v>28</v>
      </c>
      <c r="N489">
        <v>122057</v>
      </c>
      <c r="O489" s="1" t="s">
        <v>29</v>
      </c>
      <c r="P489" s="1" t="s">
        <v>30</v>
      </c>
      <c r="Q489" s="1" t="s">
        <v>31</v>
      </c>
      <c r="R489" s="1"/>
      <c r="S489" s="1"/>
      <c r="T489" s="1" t="s">
        <v>519</v>
      </c>
      <c r="U489" s="1" t="s">
        <v>1200</v>
      </c>
      <c r="V489">
        <v>6511.21</v>
      </c>
      <c r="W489">
        <v>0</v>
      </c>
      <c r="X489">
        <v>6511.21</v>
      </c>
      <c r="Y489">
        <v>0</v>
      </c>
    </row>
    <row r="490" spans="1:25" x14ac:dyDescent="0.25">
      <c r="A490" s="1" t="s">
        <v>25</v>
      </c>
      <c r="B490" s="1" t="s">
        <v>26</v>
      </c>
      <c r="C490" s="1" t="s">
        <v>27</v>
      </c>
      <c r="D490">
        <v>5.0000000000000001E-301</v>
      </c>
      <c r="E490">
        <v>5.0000000000000001E-301</v>
      </c>
      <c r="F490">
        <v>5.0000000000000001E-301</v>
      </c>
      <c r="G490">
        <v>6.5410858951508999E-9</v>
      </c>
      <c r="H490">
        <v>5.0000000000000001E-301</v>
      </c>
      <c r="I490">
        <v>0</v>
      </c>
      <c r="J490">
        <v>-6631269.79</v>
      </c>
      <c r="K490">
        <v>0</v>
      </c>
      <c r="L490">
        <v>15</v>
      </c>
      <c r="M490" s="1" t="s">
        <v>28</v>
      </c>
      <c r="N490">
        <v>122057</v>
      </c>
      <c r="O490" s="1" t="s">
        <v>29</v>
      </c>
      <c r="P490" s="1" t="s">
        <v>30</v>
      </c>
      <c r="Q490" s="1" t="s">
        <v>31</v>
      </c>
      <c r="R490" s="1"/>
      <c r="S490" s="1"/>
      <c r="T490" s="1" t="s">
        <v>520</v>
      </c>
      <c r="U490" s="1" t="s">
        <v>1201</v>
      </c>
      <c r="V490">
        <v>427.68</v>
      </c>
      <c r="W490">
        <v>142.56</v>
      </c>
      <c r="X490">
        <v>285.12</v>
      </c>
      <c r="Y490">
        <v>0</v>
      </c>
    </row>
    <row r="491" spans="1:25" x14ac:dyDescent="0.25">
      <c r="A491" s="1" t="s">
        <v>25</v>
      </c>
      <c r="B491" s="1" t="s">
        <v>26</v>
      </c>
      <c r="C491" s="1" t="s">
        <v>27</v>
      </c>
      <c r="D491">
        <v>5.0000000000000001E-301</v>
      </c>
      <c r="E491">
        <v>5.0000000000000001E-301</v>
      </c>
      <c r="F491">
        <v>5.0000000000000001E-301</v>
      </c>
      <c r="G491">
        <v>6.5410858951508999E-9</v>
      </c>
      <c r="H491">
        <v>5.0000000000000001E-301</v>
      </c>
      <c r="I491">
        <v>0</v>
      </c>
      <c r="J491">
        <v>-6631269.79</v>
      </c>
      <c r="K491">
        <v>0</v>
      </c>
      <c r="L491">
        <v>15</v>
      </c>
      <c r="M491" s="1" t="s">
        <v>28</v>
      </c>
      <c r="N491">
        <v>122057</v>
      </c>
      <c r="O491" s="1" t="s">
        <v>29</v>
      </c>
      <c r="P491" s="1" t="s">
        <v>30</v>
      </c>
      <c r="Q491" s="1" t="s">
        <v>31</v>
      </c>
      <c r="R491" s="1"/>
      <c r="S491" s="1"/>
      <c r="T491" s="1" t="s">
        <v>521</v>
      </c>
      <c r="U491" s="1" t="s">
        <v>1202</v>
      </c>
      <c r="V491">
        <v>55793.66</v>
      </c>
      <c r="W491">
        <v>38903.660000000003</v>
      </c>
      <c r="X491">
        <v>16890</v>
      </c>
      <c r="Y491">
        <v>0</v>
      </c>
    </row>
    <row r="492" spans="1:25" x14ac:dyDescent="0.25">
      <c r="A492" s="1" t="s">
        <v>25</v>
      </c>
      <c r="B492" s="1" t="s">
        <v>26</v>
      </c>
      <c r="C492" s="1" t="s">
        <v>27</v>
      </c>
      <c r="D492">
        <v>5.0000000000000001E-301</v>
      </c>
      <c r="E492">
        <v>5.0000000000000001E-301</v>
      </c>
      <c r="F492">
        <v>5.0000000000000001E-301</v>
      </c>
      <c r="G492">
        <v>6.5410858951508999E-9</v>
      </c>
      <c r="H492">
        <v>5.0000000000000001E-301</v>
      </c>
      <c r="I492">
        <v>0</v>
      </c>
      <c r="J492">
        <v>-6631269.79</v>
      </c>
      <c r="K492">
        <v>0</v>
      </c>
      <c r="L492">
        <v>15</v>
      </c>
      <c r="M492" s="1" t="s">
        <v>28</v>
      </c>
      <c r="N492">
        <v>122057</v>
      </c>
      <c r="O492" s="1" t="s">
        <v>29</v>
      </c>
      <c r="P492" s="1" t="s">
        <v>30</v>
      </c>
      <c r="Q492" s="1" t="s">
        <v>31</v>
      </c>
      <c r="R492" s="1"/>
      <c r="S492" s="1"/>
      <c r="T492" s="1" t="s">
        <v>522</v>
      </c>
      <c r="U492" s="1" t="s">
        <v>1203</v>
      </c>
      <c r="V492">
        <v>0</v>
      </c>
      <c r="W492">
        <v>90</v>
      </c>
      <c r="X492">
        <v>-90</v>
      </c>
      <c r="Y492">
        <v>0</v>
      </c>
    </row>
    <row r="493" spans="1:25" x14ac:dyDescent="0.25">
      <c r="A493" s="1" t="s">
        <v>25</v>
      </c>
      <c r="B493" s="1" t="s">
        <v>26</v>
      </c>
      <c r="C493" s="1" t="s">
        <v>27</v>
      </c>
      <c r="D493">
        <v>5.0000000000000001E-301</v>
      </c>
      <c r="E493">
        <v>5.0000000000000001E-301</v>
      </c>
      <c r="F493">
        <v>5.0000000000000001E-301</v>
      </c>
      <c r="G493">
        <v>6.5410858951508999E-9</v>
      </c>
      <c r="H493">
        <v>5.0000000000000001E-301</v>
      </c>
      <c r="I493">
        <v>0</v>
      </c>
      <c r="J493">
        <v>-6631269.79</v>
      </c>
      <c r="K493">
        <v>0</v>
      </c>
      <c r="L493">
        <v>15</v>
      </c>
      <c r="M493" s="1" t="s">
        <v>28</v>
      </c>
      <c r="N493">
        <v>122057</v>
      </c>
      <c r="O493" s="1" t="s">
        <v>29</v>
      </c>
      <c r="P493" s="1" t="s">
        <v>30</v>
      </c>
      <c r="Q493" s="1" t="s">
        <v>31</v>
      </c>
      <c r="R493" s="1"/>
      <c r="S493" s="1"/>
      <c r="T493" s="1" t="s">
        <v>523</v>
      </c>
      <c r="U493" s="1" t="s">
        <v>1204</v>
      </c>
      <c r="V493">
        <v>2167.0100000000002</v>
      </c>
      <c r="W493">
        <v>2087.21</v>
      </c>
      <c r="X493">
        <v>79.800000000000196</v>
      </c>
      <c r="Y493">
        <v>0</v>
      </c>
    </row>
    <row r="494" spans="1:25" x14ac:dyDescent="0.25">
      <c r="A494" s="1" t="s">
        <v>25</v>
      </c>
      <c r="B494" s="1" t="s">
        <v>26</v>
      </c>
      <c r="C494" s="1" t="s">
        <v>27</v>
      </c>
      <c r="D494">
        <v>5.0000000000000001E-301</v>
      </c>
      <c r="E494">
        <v>5.0000000000000001E-301</v>
      </c>
      <c r="F494">
        <v>5.0000000000000001E-301</v>
      </c>
      <c r="G494">
        <v>6.5410858951508999E-9</v>
      </c>
      <c r="H494">
        <v>5.0000000000000001E-301</v>
      </c>
      <c r="I494">
        <v>0</v>
      </c>
      <c r="J494">
        <v>-6631269.79</v>
      </c>
      <c r="K494">
        <v>0</v>
      </c>
      <c r="L494">
        <v>15</v>
      </c>
      <c r="M494" s="1" t="s">
        <v>28</v>
      </c>
      <c r="N494">
        <v>122057</v>
      </c>
      <c r="O494" s="1" t="s">
        <v>29</v>
      </c>
      <c r="P494" s="1" t="s">
        <v>30</v>
      </c>
      <c r="Q494" s="1" t="s">
        <v>31</v>
      </c>
      <c r="R494" s="1"/>
      <c r="S494" s="1"/>
      <c r="T494" s="1" t="s">
        <v>524</v>
      </c>
      <c r="U494" s="1" t="s">
        <v>1205</v>
      </c>
      <c r="V494">
        <v>372.34</v>
      </c>
      <c r="W494">
        <v>268.8</v>
      </c>
      <c r="X494">
        <v>103.54</v>
      </c>
      <c r="Y494">
        <v>0</v>
      </c>
    </row>
    <row r="495" spans="1:25" x14ac:dyDescent="0.25">
      <c r="A495" s="1" t="s">
        <v>25</v>
      </c>
      <c r="B495" s="1" t="s">
        <v>26</v>
      </c>
      <c r="C495" s="1" t="s">
        <v>27</v>
      </c>
      <c r="D495">
        <v>5.0000000000000001E-301</v>
      </c>
      <c r="E495">
        <v>5.0000000000000001E-301</v>
      </c>
      <c r="F495">
        <v>5.0000000000000001E-301</v>
      </c>
      <c r="G495">
        <v>6.5410858951508999E-9</v>
      </c>
      <c r="H495">
        <v>5.0000000000000001E-301</v>
      </c>
      <c r="I495">
        <v>0</v>
      </c>
      <c r="J495">
        <v>-6631269.79</v>
      </c>
      <c r="K495">
        <v>0</v>
      </c>
      <c r="L495">
        <v>15</v>
      </c>
      <c r="M495" s="1" t="s">
        <v>28</v>
      </c>
      <c r="N495">
        <v>122057</v>
      </c>
      <c r="O495" s="1" t="s">
        <v>29</v>
      </c>
      <c r="P495" s="1" t="s">
        <v>30</v>
      </c>
      <c r="Q495" s="1" t="s">
        <v>31</v>
      </c>
      <c r="R495" s="1"/>
      <c r="S495" s="1"/>
      <c r="T495" s="1" t="s">
        <v>525</v>
      </c>
      <c r="U495" s="1" t="s">
        <v>1206</v>
      </c>
      <c r="V495">
        <v>6873.3</v>
      </c>
      <c r="W495">
        <v>0</v>
      </c>
      <c r="X495">
        <v>6873.3</v>
      </c>
      <c r="Y495">
        <v>0</v>
      </c>
    </row>
    <row r="496" spans="1:25" x14ac:dyDescent="0.25">
      <c r="A496" s="1" t="s">
        <v>25</v>
      </c>
      <c r="B496" s="1" t="s">
        <v>26</v>
      </c>
      <c r="C496" s="1" t="s">
        <v>27</v>
      </c>
      <c r="D496">
        <v>5.0000000000000001E-301</v>
      </c>
      <c r="E496">
        <v>5.0000000000000001E-301</v>
      </c>
      <c r="F496">
        <v>5.0000000000000001E-301</v>
      </c>
      <c r="G496">
        <v>6.5410858951508999E-9</v>
      </c>
      <c r="H496">
        <v>5.0000000000000001E-301</v>
      </c>
      <c r="I496">
        <v>0</v>
      </c>
      <c r="J496">
        <v>-6631269.79</v>
      </c>
      <c r="K496">
        <v>0</v>
      </c>
      <c r="L496">
        <v>15</v>
      </c>
      <c r="M496" s="1" t="s">
        <v>28</v>
      </c>
      <c r="N496">
        <v>122057</v>
      </c>
      <c r="O496" s="1" t="s">
        <v>29</v>
      </c>
      <c r="P496" s="1" t="s">
        <v>30</v>
      </c>
      <c r="Q496" s="1" t="s">
        <v>31</v>
      </c>
      <c r="R496" s="1"/>
      <c r="S496" s="1"/>
      <c r="T496" s="1" t="s">
        <v>526</v>
      </c>
      <c r="U496" s="1" t="s">
        <v>1207</v>
      </c>
      <c r="V496">
        <v>63</v>
      </c>
      <c r="W496">
        <v>0</v>
      </c>
      <c r="X496">
        <v>63</v>
      </c>
      <c r="Y496">
        <v>0</v>
      </c>
    </row>
    <row r="497" spans="1:25" x14ac:dyDescent="0.25">
      <c r="A497" s="1" t="s">
        <v>25</v>
      </c>
      <c r="B497" s="1" t="s">
        <v>26</v>
      </c>
      <c r="C497" s="1" t="s">
        <v>27</v>
      </c>
      <c r="D497">
        <v>5.0000000000000001E-301</v>
      </c>
      <c r="E497">
        <v>5.0000000000000001E-301</v>
      </c>
      <c r="F497">
        <v>5.0000000000000001E-301</v>
      </c>
      <c r="G497">
        <v>6.5410858951508999E-9</v>
      </c>
      <c r="H497">
        <v>5.0000000000000001E-301</v>
      </c>
      <c r="I497">
        <v>0</v>
      </c>
      <c r="J497">
        <v>-6631269.79</v>
      </c>
      <c r="K497">
        <v>0</v>
      </c>
      <c r="L497">
        <v>15</v>
      </c>
      <c r="M497" s="1" t="s">
        <v>28</v>
      </c>
      <c r="N497">
        <v>122057</v>
      </c>
      <c r="O497" s="1" t="s">
        <v>29</v>
      </c>
      <c r="P497" s="1" t="s">
        <v>30</v>
      </c>
      <c r="Q497" s="1" t="s">
        <v>31</v>
      </c>
      <c r="R497" s="1"/>
      <c r="S497" s="1"/>
      <c r="T497" s="1" t="s">
        <v>527</v>
      </c>
      <c r="U497" s="1" t="s">
        <v>1208</v>
      </c>
      <c r="V497">
        <v>157</v>
      </c>
      <c r="W497">
        <v>0</v>
      </c>
      <c r="X497">
        <v>157</v>
      </c>
      <c r="Y497">
        <v>0</v>
      </c>
    </row>
    <row r="498" spans="1:25" x14ac:dyDescent="0.25">
      <c r="A498" s="1" t="s">
        <v>25</v>
      </c>
      <c r="B498" s="1" t="s">
        <v>26</v>
      </c>
      <c r="C498" s="1" t="s">
        <v>27</v>
      </c>
      <c r="D498">
        <v>5.0000000000000001E-301</v>
      </c>
      <c r="E498">
        <v>5.0000000000000001E-301</v>
      </c>
      <c r="F498">
        <v>5.0000000000000001E-301</v>
      </c>
      <c r="G498">
        <v>6.5410858951508999E-9</v>
      </c>
      <c r="H498">
        <v>5.0000000000000001E-301</v>
      </c>
      <c r="I498">
        <v>0</v>
      </c>
      <c r="J498">
        <v>-6631269.79</v>
      </c>
      <c r="K498">
        <v>0</v>
      </c>
      <c r="L498">
        <v>15</v>
      </c>
      <c r="M498" s="1" t="s">
        <v>28</v>
      </c>
      <c r="N498">
        <v>122057</v>
      </c>
      <c r="O498" s="1" t="s">
        <v>29</v>
      </c>
      <c r="P498" s="1" t="s">
        <v>30</v>
      </c>
      <c r="Q498" s="1" t="s">
        <v>31</v>
      </c>
      <c r="R498" s="1"/>
      <c r="S498" s="1"/>
      <c r="T498" s="1" t="s">
        <v>528</v>
      </c>
      <c r="U498" s="1" t="s">
        <v>1209</v>
      </c>
      <c r="V498">
        <v>15263.37</v>
      </c>
      <c r="W498">
        <v>11549.85</v>
      </c>
      <c r="X498">
        <v>3713.52</v>
      </c>
      <c r="Y498">
        <v>0</v>
      </c>
    </row>
    <row r="499" spans="1:25" x14ac:dyDescent="0.25">
      <c r="A499" s="1" t="s">
        <v>25</v>
      </c>
      <c r="B499" s="1" t="s">
        <v>26</v>
      </c>
      <c r="C499" s="1" t="s">
        <v>27</v>
      </c>
      <c r="D499">
        <v>5.0000000000000001E-301</v>
      </c>
      <c r="E499">
        <v>5.0000000000000001E-301</v>
      </c>
      <c r="F499">
        <v>5.0000000000000001E-301</v>
      </c>
      <c r="G499">
        <v>6.5410858951508999E-9</v>
      </c>
      <c r="H499">
        <v>5.0000000000000001E-301</v>
      </c>
      <c r="I499">
        <v>0</v>
      </c>
      <c r="J499">
        <v>-6631269.79</v>
      </c>
      <c r="K499">
        <v>0</v>
      </c>
      <c r="L499">
        <v>15</v>
      </c>
      <c r="M499" s="1" t="s">
        <v>28</v>
      </c>
      <c r="N499">
        <v>122057</v>
      </c>
      <c r="O499" s="1" t="s">
        <v>29</v>
      </c>
      <c r="P499" s="1" t="s">
        <v>30</v>
      </c>
      <c r="Q499" s="1" t="s">
        <v>31</v>
      </c>
      <c r="R499" s="1"/>
      <c r="S499" s="1"/>
      <c r="T499" s="1" t="s">
        <v>529</v>
      </c>
      <c r="U499" s="1" t="s">
        <v>1210</v>
      </c>
      <c r="V499">
        <v>1572.72</v>
      </c>
      <c r="W499">
        <v>921.6</v>
      </c>
      <c r="X499">
        <v>651.12</v>
      </c>
      <c r="Y499">
        <v>0</v>
      </c>
    </row>
    <row r="500" spans="1:25" x14ac:dyDescent="0.25">
      <c r="A500" s="1" t="s">
        <v>25</v>
      </c>
      <c r="B500" s="1" t="s">
        <v>26</v>
      </c>
      <c r="C500" s="1" t="s">
        <v>27</v>
      </c>
      <c r="D500">
        <v>5.0000000000000001E-301</v>
      </c>
      <c r="E500">
        <v>5.0000000000000001E-301</v>
      </c>
      <c r="F500">
        <v>5.0000000000000001E-301</v>
      </c>
      <c r="G500">
        <v>6.5410858951508999E-9</v>
      </c>
      <c r="H500">
        <v>5.0000000000000001E-301</v>
      </c>
      <c r="I500">
        <v>0</v>
      </c>
      <c r="J500">
        <v>-6631269.79</v>
      </c>
      <c r="K500">
        <v>0</v>
      </c>
      <c r="L500">
        <v>15</v>
      </c>
      <c r="M500" s="1" t="s">
        <v>28</v>
      </c>
      <c r="N500">
        <v>122057</v>
      </c>
      <c r="O500" s="1" t="s">
        <v>29</v>
      </c>
      <c r="P500" s="1" t="s">
        <v>30</v>
      </c>
      <c r="Q500" s="1" t="s">
        <v>31</v>
      </c>
      <c r="R500" s="1"/>
      <c r="S500" s="1"/>
      <c r="T500" s="1" t="s">
        <v>530</v>
      </c>
      <c r="U500" s="1" t="s">
        <v>1211</v>
      </c>
      <c r="V500">
        <v>817.78</v>
      </c>
      <c r="W500">
        <v>0</v>
      </c>
      <c r="X500">
        <v>817.78</v>
      </c>
      <c r="Y500">
        <v>0</v>
      </c>
    </row>
    <row r="501" spans="1:25" x14ac:dyDescent="0.25">
      <c r="A501" s="1" t="s">
        <v>25</v>
      </c>
      <c r="B501" s="1" t="s">
        <v>26</v>
      </c>
      <c r="C501" s="1" t="s">
        <v>27</v>
      </c>
      <c r="D501">
        <v>5.0000000000000001E-301</v>
      </c>
      <c r="E501">
        <v>5.0000000000000001E-301</v>
      </c>
      <c r="F501">
        <v>5.0000000000000001E-301</v>
      </c>
      <c r="G501">
        <v>6.5410858951508999E-9</v>
      </c>
      <c r="H501">
        <v>5.0000000000000001E-301</v>
      </c>
      <c r="I501">
        <v>0</v>
      </c>
      <c r="J501">
        <v>-6631269.79</v>
      </c>
      <c r="K501">
        <v>0</v>
      </c>
      <c r="L501">
        <v>15</v>
      </c>
      <c r="M501" s="1" t="s">
        <v>28</v>
      </c>
      <c r="N501">
        <v>122057</v>
      </c>
      <c r="O501" s="1" t="s">
        <v>29</v>
      </c>
      <c r="P501" s="1" t="s">
        <v>30</v>
      </c>
      <c r="Q501" s="1" t="s">
        <v>31</v>
      </c>
      <c r="R501" s="1"/>
      <c r="S501" s="1"/>
      <c r="T501" s="1" t="s">
        <v>531</v>
      </c>
      <c r="U501" s="1" t="s">
        <v>1212</v>
      </c>
      <c r="V501">
        <v>6244.13</v>
      </c>
      <c r="W501">
        <v>6054.13</v>
      </c>
      <c r="X501">
        <v>190</v>
      </c>
      <c r="Y501">
        <v>0</v>
      </c>
    </row>
    <row r="502" spans="1:25" x14ac:dyDescent="0.25">
      <c r="A502" s="1" t="s">
        <v>25</v>
      </c>
      <c r="B502" s="1" t="s">
        <v>26</v>
      </c>
      <c r="C502" s="1" t="s">
        <v>27</v>
      </c>
      <c r="D502">
        <v>5.0000000000000001E-301</v>
      </c>
      <c r="E502">
        <v>5.0000000000000001E-301</v>
      </c>
      <c r="F502">
        <v>5.0000000000000001E-301</v>
      </c>
      <c r="G502">
        <v>6.5410858951508999E-9</v>
      </c>
      <c r="H502">
        <v>5.0000000000000001E-301</v>
      </c>
      <c r="I502">
        <v>0</v>
      </c>
      <c r="J502">
        <v>-6631269.79</v>
      </c>
      <c r="K502">
        <v>0</v>
      </c>
      <c r="L502">
        <v>15</v>
      </c>
      <c r="M502" s="1" t="s">
        <v>28</v>
      </c>
      <c r="N502">
        <v>122057</v>
      </c>
      <c r="O502" s="1" t="s">
        <v>29</v>
      </c>
      <c r="P502" s="1" t="s">
        <v>30</v>
      </c>
      <c r="Q502" s="1" t="s">
        <v>31</v>
      </c>
      <c r="R502" s="1"/>
      <c r="S502" s="1"/>
      <c r="T502" s="1" t="s">
        <v>532</v>
      </c>
      <c r="U502" s="1" t="s">
        <v>1213</v>
      </c>
      <c r="V502">
        <v>3399.48</v>
      </c>
      <c r="W502">
        <v>1174.5</v>
      </c>
      <c r="X502">
        <v>2224.98</v>
      </c>
      <c r="Y502">
        <v>0</v>
      </c>
    </row>
    <row r="503" spans="1:25" x14ac:dyDescent="0.25">
      <c r="A503" s="1" t="s">
        <v>25</v>
      </c>
      <c r="B503" s="1" t="s">
        <v>26</v>
      </c>
      <c r="C503" s="1" t="s">
        <v>27</v>
      </c>
      <c r="D503">
        <v>5.0000000000000001E-301</v>
      </c>
      <c r="E503">
        <v>5.0000000000000001E-301</v>
      </c>
      <c r="F503">
        <v>5.0000000000000001E-301</v>
      </c>
      <c r="G503">
        <v>6.5410858951508999E-9</v>
      </c>
      <c r="H503">
        <v>5.0000000000000001E-301</v>
      </c>
      <c r="I503">
        <v>0</v>
      </c>
      <c r="J503">
        <v>-6631269.79</v>
      </c>
      <c r="K503">
        <v>0</v>
      </c>
      <c r="L503">
        <v>15</v>
      </c>
      <c r="M503" s="1" t="s">
        <v>28</v>
      </c>
      <c r="N503">
        <v>122057</v>
      </c>
      <c r="O503" s="1" t="s">
        <v>29</v>
      </c>
      <c r="P503" s="1" t="s">
        <v>30</v>
      </c>
      <c r="Q503" s="1" t="s">
        <v>31</v>
      </c>
      <c r="R503" s="1"/>
      <c r="S503" s="1"/>
      <c r="T503" s="1" t="s">
        <v>533</v>
      </c>
      <c r="U503" s="1" t="s">
        <v>1214</v>
      </c>
      <c r="V503">
        <v>68.17</v>
      </c>
      <c r="W503">
        <v>0</v>
      </c>
      <c r="X503">
        <v>68.17</v>
      </c>
      <c r="Y503">
        <v>0</v>
      </c>
    </row>
    <row r="504" spans="1:25" x14ac:dyDescent="0.25">
      <c r="A504" s="1" t="s">
        <v>25</v>
      </c>
      <c r="B504" s="1" t="s">
        <v>26</v>
      </c>
      <c r="C504" s="1" t="s">
        <v>27</v>
      </c>
      <c r="D504">
        <v>5.0000000000000001E-301</v>
      </c>
      <c r="E504">
        <v>5.0000000000000001E-301</v>
      </c>
      <c r="F504">
        <v>5.0000000000000001E-301</v>
      </c>
      <c r="G504">
        <v>6.5410858951508999E-9</v>
      </c>
      <c r="H504">
        <v>5.0000000000000001E-301</v>
      </c>
      <c r="I504">
        <v>0</v>
      </c>
      <c r="J504">
        <v>-6631269.79</v>
      </c>
      <c r="K504">
        <v>0</v>
      </c>
      <c r="L504">
        <v>15</v>
      </c>
      <c r="M504" s="1" t="s">
        <v>28</v>
      </c>
      <c r="N504">
        <v>122057</v>
      </c>
      <c r="O504" s="1" t="s">
        <v>29</v>
      </c>
      <c r="P504" s="1" t="s">
        <v>30</v>
      </c>
      <c r="Q504" s="1" t="s">
        <v>31</v>
      </c>
      <c r="R504" s="1"/>
      <c r="S504" s="1"/>
      <c r="T504" s="1" t="s">
        <v>534</v>
      </c>
      <c r="U504" s="1" t="s">
        <v>1215</v>
      </c>
      <c r="V504">
        <v>4225.32</v>
      </c>
      <c r="W504">
        <v>0</v>
      </c>
      <c r="X504">
        <v>4225.32</v>
      </c>
      <c r="Y504">
        <v>0</v>
      </c>
    </row>
    <row r="505" spans="1:25" x14ac:dyDescent="0.25">
      <c r="A505" s="1" t="s">
        <v>25</v>
      </c>
      <c r="B505" s="1" t="s">
        <v>26</v>
      </c>
      <c r="C505" s="1" t="s">
        <v>27</v>
      </c>
      <c r="D505">
        <v>5.0000000000000001E-301</v>
      </c>
      <c r="E505">
        <v>5.0000000000000001E-301</v>
      </c>
      <c r="F505">
        <v>5.0000000000000001E-301</v>
      </c>
      <c r="G505">
        <v>6.5410858951508999E-9</v>
      </c>
      <c r="H505">
        <v>5.0000000000000001E-301</v>
      </c>
      <c r="I505">
        <v>0</v>
      </c>
      <c r="J505">
        <v>-6631269.79</v>
      </c>
      <c r="K505">
        <v>0</v>
      </c>
      <c r="L505">
        <v>15</v>
      </c>
      <c r="M505" s="1" t="s">
        <v>28</v>
      </c>
      <c r="N505">
        <v>122057</v>
      </c>
      <c r="O505" s="1" t="s">
        <v>29</v>
      </c>
      <c r="P505" s="1" t="s">
        <v>30</v>
      </c>
      <c r="Q505" s="1" t="s">
        <v>31</v>
      </c>
      <c r="R505" s="1"/>
      <c r="S505" s="1"/>
      <c r="T505" s="1" t="s">
        <v>535</v>
      </c>
      <c r="U505" s="1" t="s">
        <v>1216</v>
      </c>
      <c r="V505">
        <v>1824</v>
      </c>
      <c r="W505">
        <v>0</v>
      </c>
      <c r="X505">
        <v>1824</v>
      </c>
      <c r="Y505">
        <v>0</v>
      </c>
    </row>
    <row r="506" spans="1:25" x14ac:dyDescent="0.25">
      <c r="A506" s="1" t="s">
        <v>25</v>
      </c>
      <c r="B506" s="1" t="s">
        <v>26</v>
      </c>
      <c r="C506" s="1" t="s">
        <v>27</v>
      </c>
      <c r="D506">
        <v>5.0000000000000001E-301</v>
      </c>
      <c r="E506">
        <v>5.0000000000000001E-301</v>
      </c>
      <c r="F506">
        <v>5.0000000000000001E-301</v>
      </c>
      <c r="G506">
        <v>6.5410858951508999E-9</v>
      </c>
      <c r="H506">
        <v>5.0000000000000001E-301</v>
      </c>
      <c r="I506">
        <v>0</v>
      </c>
      <c r="J506">
        <v>-6631269.79</v>
      </c>
      <c r="K506">
        <v>0</v>
      </c>
      <c r="L506">
        <v>15</v>
      </c>
      <c r="M506" s="1" t="s">
        <v>28</v>
      </c>
      <c r="N506">
        <v>122057</v>
      </c>
      <c r="O506" s="1" t="s">
        <v>29</v>
      </c>
      <c r="P506" s="1" t="s">
        <v>30</v>
      </c>
      <c r="Q506" s="1" t="s">
        <v>31</v>
      </c>
      <c r="R506" s="1"/>
      <c r="S506" s="1"/>
      <c r="T506" s="1" t="s">
        <v>536</v>
      </c>
      <c r="U506" s="1" t="s">
        <v>1217</v>
      </c>
      <c r="V506">
        <v>10211.6</v>
      </c>
      <c r="W506">
        <v>2800</v>
      </c>
      <c r="X506">
        <v>7411.6</v>
      </c>
      <c r="Y506">
        <v>0</v>
      </c>
    </row>
    <row r="507" spans="1:25" x14ac:dyDescent="0.25">
      <c r="A507" s="1" t="s">
        <v>25</v>
      </c>
      <c r="B507" s="1" t="s">
        <v>26</v>
      </c>
      <c r="C507" s="1" t="s">
        <v>27</v>
      </c>
      <c r="D507">
        <v>5.0000000000000001E-301</v>
      </c>
      <c r="E507">
        <v>5.0000000000000001E-301</v>
      </c>
      <c r="F507">
        <v>5.0000000000000001E-301</v>
      </c>
      <c r="G507">
        <v>6.5410858951508999E-9</v>
      </c>
      <c r="H507">
        <v>5.0000000000000001E-301</v>
      </c>
      <c r="I507">
        <v>0</v>
      </c>
      <c r="J507">
        <v>-6631269.79</v>
      </c>
      <c r="K507">
        <v>0</v>
      </c>
      <c r="L507">
        <v>15</v>
      </c>
      <c r="M507" s="1" t="s">
        <v>28</v>
      </c>
      <c r="N507">
        <v>122057</v>
      </c>
      <c r="O507" s="1" t="s">
        <v>29</v>
      </c>
      <c r="P507" s="1" t="s">
        <v>30</v>
      </c>
      <c r="Q507" s="1" t="s">
        <v>31</v>
      </c>
      <c r="R507" s="1"/>
      <c r="S507" s="1"/>
      <c r="T507" s="1" t="s">
        <v>537</v>
      </c>
      <c r="U507" s="1" t="s">
        <v>1218</v>
      </c>
      <c r="V507">
        <v>87120</v>
      </c>
      <c r="W507">
        <v>55440</v>
      </c>
      <c r="X507">
        <v>31680</v>
      </c>
      <c r="Y507">
        <v>0</v>
      </c>
    </row>
    <row r="508" spans="1:25" x14ac:dyDescent="0.25">
      <c r="A508" s="1" t="s">
        <v>25</v>
      </c>
      <c r="B508" s="1" t="s">
        <v>26</v>
      </c>
      <c r="C508" s="1" t="s">
        <v>27</v>
      </c>
      <c r="D508">
        <v>5.0000000000000001E-301</v>
      </c>
      <c r="E508">
        <v>5.0000000000000001E-301</v>
      </c>
      <c r="F508">
        <v>5.0000000000000001E-301</v>
      </c>
      <c r="G508">
        <v>6.5410858951508999E-9</v>
      </c>
      <c r="H508">
        <v>5.0000000000000001E-301</v>
      </c>
      <c r="I508">
        <v>0</v>
      </c>
      <c r="J508">
        <v>-6631269.79</v>
      </c>
      <c r="K508">
        <v>0</v>
      </c>
      <c r="L508">
        <v>15</v>
      </c>
      <c r="M508" s="1" t="s">
        <v>28</v>
      </c>
      <c r="N508">
        <v>122057</v>
      </c>
      <c r="O508" s="1" t="s">
        <v>29</v>
      </c>
      <c r="P508" s="1" t="s">
        <v>30</v>
      </c>
      <c r="Q508" s="1" t="s">
        <v>31</v>
      </c>
      <c r="R508" s="1"/>
      <c r="S508" s="1"/>
      <c r="T508" s="1" t="s">
        <v>538</v>
      </c>
      <c r="U508" s="1" t="s">
        <v>1219</v>
      </c>
      <c r="V508">
        <v>99088.8</v>
      </c>
      <c r="W508">
        <v>68515.8</v>
      </c>
      <c r="X508">
        <v>30573</v>
      </c>
      <c r="Y508">
        <v>0</v>
      </c>
    </row>
    <row r="509" spans="1:25" x14ac:dyDescent="0.25">
      <c r="A509" s="1" t="s">
        <v>25</v>
      </c>
      <c r="B509" s="1" t="s">
        <v>26</v>
      </c>
      <c r="C509" s="1" t="s">
        <v>27</v>
      </c>
      <c r="D509">
        <v>5.0000000000000001E-301</v>
      </c>
      <c r="E509">
        <v>5.0000000000000001E-301</v>
      </c>
      <c r="F509">
        <v>5.0000000000000001E-301</v>
      </c>
      <c r="G509">
        <v>6.5410858951508999E-9</v>
      </c>
      <c r="H509">
        <v>5.0000000000000001E-301</v>
      </c>
      <c r="I509">
        <v>0</v>
      </c>
      <c r="J509">
        <v>-6631269.79</v>
      </c>
      <c r="K509">
        <v>0</v>
      </c>
      <c r="L509">
        <v>15</v>
      </c>
      <c r="M509" s="1" t="s">
        <v>28</v>
      </c>
      <c r="N509">
        <v>122057</v>
      </c>
      <c r="O509" s="1" t="s">
        <v>29</v>
      </c>
      <c r="P509" s="1" t="s">
        <v>30</v>
      </c>
      <c r="Q509" s="1" t="s">
        <v>31</v>
      </c>
      <c r="R509" s="1"/>
      <c r="S509" s="1"/>
      <c r="T509" s="1" t="s">
        <v>539</v>
      </c>
      <c r="U509" s="1" t="s">
        <v>1220</v>
      </c>
      <c r="V509">
        <v>13200.2</v>
      </c>
      <c r="W509">
        <v>6606</v>
      </c>
      <c r="X509">
        <v>6594.2</v>
      </c>
      <c r="Y509">
        <v>0</v>
      </c>
    </row>
    <row r="510" spans="1:25" x14ac:dyDescent="0.25">
      <c r="A510" s="1" t="s">
        <v>25</v>
      </c>
      <c r="B510" s="1" t="s">
        <v>26</v>
      </c>
      <c r="C510" s="1" t="s">
        <v>27</v>
      </c>
      <c r="D510">
        <v>5.0000000000000001E-301</v>
      </c>
      <c r="E510">
        <v>5.0000000000000001E-301</v>
      </c>
      <c r="F510">
        <v>5.0000000000000001E-301</v>
      </c>
      <c r="G510">
        <v>6.5410858951508999E-9</v>
      </c>
      <c r="H510">
        <v>5.0000000000000001E-301</v>
      </c>
      <c r="I510">
        <v>0</v>
      </c>
      <c r="J510">
        <v>-6631269.79</v>
      </c>
      <c r="K510">
        <v>0</v>
      </c>
      <c r="L510">
        <v>15</v>
      </c>
      <c r="M510" s="1" t="s">
        <v>28</v>
      </c>
      <c r="N510">
        <v>122057</v>
      </c>
      <c r="O510" s="1" t="s">
        <v>29</v>
      </c>
      <c r="P510" s="1" t="s">
        <v>30</v>
      </c>
      <c r="Q510" s="1" t="s">
        <v>31</v>
      </c>
      <c r="R510" s="1"/>
      <c r="S510" s="1"/>
      <c r="T510" s="1" t="s">
        <v>540</v>
      </c>
      <c r="U510" s="1" t="s">
        <v>1221</v>
      </c>
      <c r="V510">
        <v>93816.960000000006</v>
      </c>
      <c r="W510">
        <v>69879.539999999994</v>
      </c>
      <c r="X510">
        <v>23937.42</v>
      </c>
      <c r="Y510">
        <v>0</v>
      </c>
    </row>
    <row r="511" spans="1:25" x14ac:dyDescent="0.25">
      <c r="A511" s="1" t="s">
        <v>25</v>
      </c>
      <c r="B511" s="1" t="s">
        <v>26</v>
      </c>
      <c r="C511" s="1" t="s">
        <v>27</v>
      </c>
      <c r="D511">
        <v>5.0000000000000001E-301</v>
      </c>
      <c r="E511">
        <v>5.0000000000000001E-301</v>
      </c>
      <c r="F511">
        <v>5.0000000000000001E-301</v>
      </c>
      <c r="G511">
        <v>6.5410858951508999E-9</v>
      </c>
      <c r="H511">
        <v>5.0000000000000001E-301</v>
      </c>
      <c r="I511">
        <v>0</v>
      </c>
      <c r="J511">
        <v>-6631269.79</v>
      </c>
      <c r="K511">
        <v>0</v>
      </c>
      <c r="L511">
        <v>15</v>
      </c>
      <c r="M511" s="1" t="s">
        <v>28</v>
      </c>
      <c r="N511">
        <v>122057</v>
      </c>
      <c r="O511" s="1" t="s">
        <v>29</v>
      </c>
      <c r="P511" s="1" t="s">
        <v>30</v>
      </c>
      <c r="Q511" s="1" t="s">
        <v>31</v>
      </c>
      <c r="R511" s="1"/>
      <c r="S511" s="1"/>
      <c r="T511" s="1" t="s">
        <v>541</v>
      </c>
      <c r="U511" s="1" t="s">
        <v>1222</v>
      </c>
      <c r="V511">
        <v>111306.95</v>
      </c>
      <c r="W511">
        <v>110571.95</v>
      </c>
      <c r="X511">
        <v>735</v>
      </c>
      <c r="Y511">
        <v>0</v>
      </c>
    </row>
    <row r="512" spans="1:25" x14ac:dyDescent="0.25">
      <c r="A512" s="1" t="s">
        <v>25</v>
      </c>
      <c r="B512" s="1" t="s">
        <v>26</v>
      </c>
      <c r="C512" s="1" t="s">
        <v>27</v>
      </c>
      <c r="D512">
        <v>5.0000000000000001E-301</v>
      </c>
      <c r="E512">
        <v>5.0000000000000001E-301</v>
      </c>
      <c r="F512">
        <v>5.0000000000000001E-301</v>
      </c>
      <c r="G512">
        <v>6.5410858951508999E-9</v>
      </c>
      <c r="H512">
        <v>5.0000000000000001E-301</v>
      </c>
      <c r="I512">
        <v>0</v>
      </c>
      <c r="J512">
        <v>-6631269.79</v>
      </c>
      <c r="K512">
        <v>0</v>
      </c>
      <c r="L512">
        <v>15</v>
      </c>
      <c r="M512" s="1" t="s">
        <v>28</v>
      </c>
      <c r="N512">
        <v>122057</v>
      </c>
      <c r="O512" s="1" t="s">
        <v>29</v>
      </c>
      <c r="P512" s="1" t="s">
        <v>30</v>
      </c>
      <c r="Q512" s="1" t="s">
        <v>31</v>
      </c>
      <c r="R512" s="1"/>
      <c r="S512" s="1"/>
      <c r="T512" s="1" t="s">
        <v>542</v>
      </c>
      <c r="U512" s="1" t="s">
        <v>1223</v>
      </c>
      <c r="V512">
        <v>6521.64</v>
      </c>
      <c r="W512">
        <v>5168.04</v>
      </c>
      <c r="X512">
        <v>1353.6</v>
      </c>
      <c r="Y512">
        <v>0</v>
      </c>
    </row>
    <row r="513" spans="1:25" x14ac:dyDescent="0.25">
      <c r="A513" s="1" t="s">
        <v>25</v>
      </c>
      <c r="B513" s="1" t="s">
        <v>26</v>
      </c>
      <c r="C513" s="1" t="s">
        <v>27</v>
      </c>
      <c r="D513">
        <v>5.0000000000000001E-301</v>
      </c>
      <c r="E513">
        <v>5.0000000000000001E-301</v>
      </c>
      <c r="F513">
        <v>5.0000000000000001E-301</v>
      </c>
      <c r="G513">
        <v>6.5410858951508999E-9</v>
      </c>
      <c r="H513">
        <v>5.0000000000000001E-301</v>
      </c>
      <c r="I513">
        <v>0</v>
      </c>
      <c r="J513">
        <v>-6631269.79</v>
      </c>
      <c r="K513">
        <v>0</v>
      </c>
      <c r="L513">
        <v>15</v>
      </c>
      <c r="M513" s="1" t="s">
        <v>28</v>
      </c>
      <c r="N513">
        <v>122057</v>
      </c>
      <c r="O513" s="1" t="s">
        <v>29</v>
      </c>
      <c r="P513" s="1" t="s">
        <v>30</v>
      </c>
      <c r="Q513" s="1" t="s">
        <v>31</v>
      </c>
      <c r="R513" s="1"/>
      <c r="S513" s="1"/>
      <c r="T513" s="1" t="s">
        <v>543</v>
      </c>
      <c r="U513" s="1" t="s">
        <v>1224</v>
      </c>
      <c r="V513">
        <v>1954.8</v>
      </c>
      <c r="W513">
        <v>0</v>
      </c>
      <c r="X513">
        <v>1954.8</v>
      </c>
      <c r="Y513">
        <v>0</v>
      </c>
    </row>
    <row r="514" spans="1:25" x14ac:dyDescent="0.25">
      <c r="A514" s="1" t="s">
        <v>25</v>
      </c>
      <c r="B514" s="1" t="s">
        <v>26</v>
      </c>
      <c r="C514" s="1" t="s">
        <v>27</v>
      </c>
      <c r="D514">
        <v>5.0000000000000001E-301</v>
      </c>
      <c r="E514">
        <v>5.0000000000000001E-301</v>
      </c>
      <c r="F514">
        <v>5.0000000000000001E-301</v>
      </c>
      <c r="G514">
        <v>6.5410858951508999E-9</v>
      </c>
      <c r="H514">
        <v>5.0000000000000001E-301</v>
      </c>
      <c r="I514">
        <v>0</v>
      </c>
      <c r="J514">
        <v>-6631269.79</v>
      </c>
      <c r="K514">
        <v>0</v>
      </c>
      <c r="L514">
        <v>15</v>
      </c>
      <c r="M514" s="1" t="s">
        <v>28</v>
      </c>
      <c r="N514">
        <v>122057</v>
      </c>
      <c r="O514" s="1" t="s">
        <v>29</v>
      </c>
      <c r="P514" s="1" t="s">
        <v>30</v>
      </c>
      <c r="Q514" s="1" t="s">
        <v>31</v>
      </c>
      <c r="R514" s="1"/>
      <c r="S514" s="1"/>
      <c r="T514" s="1" t="s">
        <v>544</v>
      </c>
      <c r="U514" s="1" t="s">
        <v>1225</v>
      </c>
      <c r="V514">
        <v>9659.06</v>
      </c>
      <c r="W514">
        <v>149.75</v>
      </c>
      <c r="X514">
        <v>9509.31</v>
      </c>
      <c r="Y514">
        <v>0</v>
      </c>
    </row>
    <row r="515" spans="1:25" x14ac:dyDescent="0.25">
      <c r="A515" s="1" t="s">
        <v>25</v>
      </c>
      <c r="B515" s="1" t="s">
        <v>26</v>
      </c>
      <c r="C515" s="1" t="s">
        <v>27</v>
      </c>
      <c r="D515">
        <v>5.0000000000000001E-301</v>
      </c>
      <c r="E515">
        <v>5.0000000000000001E-301</v>
      </c>
      <c r="F515">
        <v>5.0000000000000001E-301</v>
      </c>
      <c r="G515">
        <v>6.5410858951508999E-9</v>
      </c>
      <c r="H515">
        <v>5.0000000000000001E-301</v>
      </c>
      <c r="I515">
        <v>0</v>
      </c>
      <c r="J515">
        <v>-6631269.79</v>
      </c>
      <c r="K515">
        <v>0</v>
      </c>
      <c r="L515">
        <v>15</v>
      </c>
      <c r="M515" s="1" t="s">
        <v>28</v>
      </c>
      <c r="N515">
        <v>122057</v>
      </c>
      <c r="O515" s="1" t="s">
        <v>29</v>
      </c>
      <c r="P515" s="1" t="s">
        <v>30</v>
      </c>
      <c r="Q515" s="1" t="s">
        <v>31</v>
      </c>
      <c r="R515" s="1"/>
      <c r="S515" s="1"/>
      <c r="T515" s="1" t="s">
        <v>545</v>
      </c>
      <c r="U515" s="1" t="s">
        <v>1226</v>
      </c>
      <c r="V515">
        <v>545438.73</v>
      </c>
      <c r="W515">
        <v>541574.82999999996</v>
      </c>
      <c r="X515">
        <v>3863.9000000000201</v>
      </c>
      <c r="Y515">
        <v>0</v>
      </c>
    </row>
    <row r="516" spans="1:25" x14ac:dyDescent="0.25">
      <c r="A516" s="1" t="s">
        <v>25</v>
      </c>
      <c r="B516" s="1" t="s">
        <v>26</v>
      </c>
      <c r="C516" s="1" t="s">
        <v>27</v>
      </c>
      <c r="D516">
        <v>5.0000000000000001E-301</v>
      </c>
      <c r="E516">
        <v>5.0000000000000001E-301</v>
      </c>
      <c r="F516">
        <v>5.0000000000000001E-301</v>
      </c>
      <c r="G516">
        <v>6.5410858951508999E-9</v>
      </c>
      <c r="H516">
        <v>5.0000000000000001E-301</v>
      </c>
      <c r="I516">
        <v>0</v>
      </c>
      <c r="J516">
        <v>-6631269.79</v>
      </c>
      <c r="K516">
        <v>0</v>
      </c>
      <c r="L516">
        <v>15</v>
      </c>
      <c r="M516" s="1" t="s">
        <v>28</v>
      </c>
      <c r="N516">
        <v>122057</v>
      </c>
      <c r="O516" s="1" t="s">
        <v>29</v>
      </c>
      <c r="P516" s="1" t="s">
        <v>30</v>
      </c>
      <c r="Q516" s="1" t="s">
        <v>31</v>
      </c>
      <c r="R516" s="1"/>
      <c r="S516" s="1"/>
      <c r="T516" s="1" t="s">
        <v>546</v>
      </c>
      <c r="U516" s="1" t="s">
        <v>1227</v>
      </c>
      <c r="V516">
        <v>284.10000000000002</v>
      </c>
      <c r="W516">
        <v>767.67</v>
      </c>
      <c r="X516">
        <v>-483.57</v>
      </c>
      <c r="Y516">
        <v>0</v>
      </c>
    </row>
    <row r="517" spans="1:25" x14ac:dyDescent="0.25">
      <c r="A517" s="1" t="s">
        <v>25</v>
      </c>
      <c r="B517" s="1" t="s">
        <v>26</v>
      </c>
      <c r="C517" s="1" t="s">
        <v>27</v>
      </c>
      <c r="D517">
        <v>5.0000000000000001E-301</v>
      </c>
      <c r="E517">
        <v>5.0000000000000001E-301</v>
      </c>
      <c r="F517">
        <v>5.0000000000000001E-301</v>
      </c>
      <c r="G517">
        <v>6.5410858951508999E-9</v>
      </c>
      <c r="H517">
        <v>5.0000000000000001E-301</v>
      </c>
      <c r="I517">
        <v>0</v>
      </c>
      <c r="J517">
        <v>-6631269.79</v>
      </c>
      <c r="K517">
        <v>0</v>
      </c>
      <c r="L517">
        <v>15</v>
      </c>
      <c r="M517" s="1" t="s">
        <v>28</v>
      </c>
      <c r="N517">
        <v>122057</v>
      </c>
      <c r="O517" s="1" t="s">
        <v>29</v>
      </c>
      <c r="P517" s="1" t="s">
        <v>30</v>
      </c>
      <c r="Q517" s="1" t="s">
        <v>31</v>
      </c>
      <c r="R517" s="1"/>
      <c r="S517" s="1"/>
      <c r="T517" s="1" t="s">
        <v>547</v>
      </c>
      <c r="U517" s="1" t="s">
        <v>1228</v>
      </c>
      <c r="V517">
        <v>3000</v>
      </c>
      <c r="W517">
        <v>0</v>
      </c>
      <c r="X517">
        <v>3000</v>
      </c>
      <c r="Y517">
        <v>0</v>
      </c>
    </row>
    <row r="518" spans="1:25" x14ac:dyDescent="0.25">
      <c r="A518" s="1" t="s">
        <v>25</v>
      </c>
      <c r="B518" s="1" t="s">
        <v>26</v>
      </c>
      <c r="C518" s="1" t="s">
        <v>27</v>
      </c>
      <c r="D518">
        <v>5.0000000000000001E-301</v>
      </c>
      <c r="E518">
        <v>5.0000000000000001E-301</v>
      </c>
      <c r="F518">
        <v>5.0000000000000001E-301</v>
      </c>
      <c r="G518">
        <v>6.5410858951508999E-9</v>
      </c>
      <c r="H518">
        <v>5.0000000000000001E-301</v>
      </c>
      <c r="I518">
        <v>0</v>
      </c>
      <c r="J518">
        <v>-6631269.79</v>
      </c>
      <c r="K518">
        <v>0</v>
      </c>
      <c r="L518">
        <v>15</v>
      </c>
      <c r="M518" s="1" t="s">
        <v>28</v>
      </c>
      <c r="N518">
        <v>122057</v>
      </c>
      <c r="O518" s="1" t="s">
        <v>29</v>
      </c>
      <c r="P518" s="1" t="s">
        <v>30</v>
      </c>
      <c r="Q518" s="1" t="s">
        <v>31</v>
      </c>
      <c r="R518" s="1"/>
      <c r="S518" s="1"/>
      <c r="T518" s="1" t="s">
        <v>548</v>
      </c>
      <c r="U518" s="1" t="s">
        <v>1229</v>
      </c>
      <c r="V518">
        <v>7991.07</v>
      </c>
      <c r="W518">
        <v>5991.07</v>
      </c>
      <c r="X518">
        <v>2000</v>
      </c>
      <c r="Y518">
        <v>0</v>
      </c>
    </row>
    <row r="519" spans="1:25" x14ac:dyDescent="0.25">
      <c r="A519" s="1" t="s">
        <v>25</v>
      </c>
      <c r="B519" s="1" t="s">
        <v>26</v>
      </c>
      <c r="C519" s="1" t="s">
        <v>27</v>
      </c>
      <c r="D519">
        <v>5.0000000000000001E-301</v>
      </c>
      <c r="E519">
        <v>5.0000000000000001E-301</v>
      </c>
      <c r="F519">
        <v>5.0000000000000001E-301</v>
      </c>
      <c r="G519">
        <v>6.5410858951508999E-9</v>
      </c>
      <c r="H519">
        <v>5.0000000000000001E-301</v>
      </c>
      <c r="I519">
        <v>0</v>
      </c>
      <c r="J519">
        <v>-6631269.79</v>
      </c>
      <c r="K519">
        <v>0</v>
      </c>
      <c r="L519">
        <v>15</v>
      </c>
      <c r="M519" s="1" t="s">
        <v>28</v>
      </c>
      <c r="N519">
        <v>122057</v>
      </c>
      <c r="O519" s="1" t="s">
        <v>29</v>
      </c>
      <c r="P519" s="1" t="s">
        <v>30</v>
      </c>
      <c r="Q519" s="1" t="s">
        <v>31</v>
      </c>
      <c r="R519" s="1"/>
      <c r="S519" s="1"/>
      <c r="T519" s="1" t="s">
        <v>549</v>
      </c>
      <c r="U519" s="1" t="s">
        <v>1230</v>
      </c>
      <c r="V519">
        <v>3996.07</v>
      </c>
      <c r="W519">
        <v>1996.07</v>
      </c>
      <c r="X519">
        <v>2000</v>
      </c>
      <c r="Y519">
        <v>0</v>
      </c>
    </row>
    <row r="520" spans="1:25" x14ac:dyDescent="0.25">
      <c r="A520" s="1" t="s">
        <v>25</v>
      </c>
      <c r="B520" s="1" t="s">
        <v>26</v>
      </c>
      <c r="C520" s="1" t="s">
        <v>27</v>
      </c>
      <c r="D520">
        <v>5.0000000000000001E-301</v>
      </c>
      <c r="E520">
        <v>5.0000000000000001E-301</v>
      </c>
      <c r="F520">
        <v>5.0000000000000001E-301</v>
      </c>
      <c r="G520">
        <v>6.5410858951508999E-9</v>
      </c>
      <c r="H520">
        <v>5.0000000000000001E-301</v>
      </c>
      <c r="I520">
        <v>0</v>
      </c>
      <c r="J520">
        <v>-6631269.79</v>
      </c>
      <c r="K520">
        <v>0</v>
      </c>
      <c r="L520">
        <v>15</v>
      </c>
      <c r="M520" s="1" t="s">
        <v>28</v>
      </c>
      <c r="N520">
        <v>122057</v>
      </c>
      <c r="O520" s="1" t="s">
        <v>29</v>
      </c>
      <c r="P520" s="1" t="s">
        <v>30</v>
      </c>
      <c r="Q520" s="1" t="s">
        <v>31</v>
      </c>
      <c r="R520" s="1"/>
      <c r="S520" s="1"/>
      <c r="T520" s="1" t="s">
        <v>550</v>
      </c>
      <c r="U520" s="1" t="s">
        <v>1231</v>
      </c>
      <c r="V520">
        <v>15000</v>
      </c>
      <c r="W520">
        <v>35000</v>
      </c>
      <c r="X520">
        <v>-20000</v>
      </c>
      <c r="Y520">
        <v>0</v>
      </c>
    </row>
    <row r="521" spans="1:25" x14ac:dyDescent="0.25">
      <c r="A521" s="1" t="s">
        <v>25</v>
      </c>
      <c r="B521" s="1" t="s">
        <v>26</v>
      </c>
      <c r="C521" s="1" t="s">
        <v>27</v>
      </c>
      <c r="D521">
        <v>5.0000000000000001E-301</v>
      </c>
      <c r="E521">
        <v>5.0000000000000001E-301</v>
      </c>
      <c r="F521">
        <v>5.0000000000000001E-301</v>
      </c>
      <c r="G521">
        <v>6.5410858951508999E-9</v>
      </c>
      <c r="H521">
        <v>5.0000000000000001E-301</v>
      </c>
      <c r="I521">
        <v>0</v>
      </c>
      <c r="J521">
        <v>-6631269.79</v>
      </c>
      <c r="K521">
        <v>0</v>
      </c>
      <c r="L521">
        <v>15</v>
      </c>
      <c r="M521" s="1" t="s">
        <v>28</v>
      </c>
      <c r="N521">
        <v>122057</v>
      </c>
      <c r="O521" s="1" t="s">
        <v>29</v>
      </c>
      <c r="P521" s="1" t="s">
        <v>30</v>
      </c>
      <c r="Q521" s="1" t="s">
        <v>31</v>
      </c>
      <c r="R521" s="1"/>
      <c r="S521" s="1"/>
      <c r="T521" s="1" t="s">
        <v>551</v>
      </c>
      <c r="U521" s="1" t="s">
        <v>1232</v>
      </c>
      <c r="V521">
        <v>52378.59</v>
      </c>
      <c r="W521">
        <v>100121.43</v>
      </c>
      <c r="X521">
        <v>-47742.84</v>
      </c>
      <c r="Y521">
        <v>0</v>
      </c>
    </row>
    <row r="522" spans="1:25" x14ac:dyDescent="0.25">
      <c r="A522" s="1" t="s">
        <v>25</v>
      </c>
      <c r="B522" s="1" t="s">
        <v>26</v>
      </c>
      <c r="C522" s="1" t="s">
        <v>27</v>
      </c>
      <c r="D522">
        <v>5.0000000000000001E-301</v>
      </c>
      <c r="E522">
        <v>5.0000000000000001E-301</v>
      </c>
      <c r="F522">
        <v>5.0000000000000001E-301</v>
      </c>
      <c r="G522">
        <v>6.5410858951508999E-9</v>
      </c>
      <c r="H522">
        <v>5.0000000000000001E-301</v>
      </c>
      <c r="I522">
        <v>0</v>
      </c>
      <c r="J522">
        <v>-6631269.79</v>
      </c>
      <c r="K522">
        <v>0</v>
      </c>
      <c r="L522">
        <v>15</v>
      </c>
      <c r="M522" s="1" t="s">
        <v>28</v>
      </c>
      <c r="N522">
        <v>122057</v>
      </c>
      <c r="O522" s="1" t="s">
        <v>29</v>
      </c>
      <c r="P522" s="1" t="s">
        <v>30</v>
      </c>
      <c r="Q522" s="1" t="s">
        <v>31</v>
      </c>
      <c r="R522" s="1"/>
      <c r="S522" s="1"/>
      <c r="T522" s="1" t="s">
        <v>552</v>
      </c>
      <c r="U522" s="1" t="s">
        <v>1233</v>
      </c>
      <c r="V522">
        <v>477197.57</v>
      </c>
      <c r="W522">
        <v>555434.62</v>
      </c>
      <c r="X522">
        <v>-78237.05</v>
      </c>
      <c r="Y522">
        <v>0</v>
      </c>
    </row>
    <row r="523" spans="1:25" x14ac:dyDescent="0.25">
      <c r="A523" s="1" t="s">
        <v>25</v>
      </c>
      <c r="B523" s="1" t="s">
        <v>26</v>
      </c>
      <c r="C523" s="1" t="s">
        <v>27</v>
      </c>
      <c r="D523">
        <v>5.0000000000000001E-301</v>
      </c>
      <c r="E523">
        <v>5.0000000000000001E-301</v>
      </c>
      <c r="F523">
        <v>5.0000000000000001E-301</v>
      </c>
      <c r="G523">
        <v>6.5410858951508999E-9</v>
      </c>
      <c r="H523">
        <v>5.0000000000000001E-301</v>
      </c>
      <c r="I523">
        <v>0</v>
      </c>
      <c r="J523">
        <v>-6631269.79</v>
      </c>
      <c r="K523">
        <v>0</v>
      </c>
      <c r="L523">
        <v>15</v>
      </c>
      <c r="M523" s="1" t="s">
        <v>28</v>
      </c>
      <c r="N523">
        <v>122057</v>
      </c>
      <c r="O523" s="1" t="s">
        <v>29</v>
      </c>
      <c r="P523" s="1" t="s">
        <v>30</v>
      </c>
      <c r="Q523" s="1" t="s">
        <v>31</v>
      </c>
      <c r="R523" s="1"/>
      <c r="S523" s="1"/>
      <c r="T523" s="1" t="s">
        <v>553</v>
      </c>
      <c r="U523" s="1" t="s">
        <v>1234</v>
      </c>
      <c r="V523">
        <v>30389.18</v>
      </c>
      <c r="W523">
        <v>39272.01</v>
      </c>
      <c r="X523">
        <v>-8882.83</v>
      </c>
      <c r="Y523">
        <v>0</v>
      </c>
    </row>
    <row r="524" spans="1:25" x14ac:dyDescent="0.25">
      <c r="A524" s="1" t="s">
        <v>25</v>
      </c>
      <c r="B524" s="1" t="s">
        <v>26</v>
      </c>
      <c r="C524" s="1" t="s">
        <v>27</v>
      </c>
      <c r="D524">
        <v>5.0000000000000001E-301</v>
      </c>
      <c r="E524">
        <v>5.0000000000000001E-301</v>
      </c>
      <c r="F524">
        <v>5.0000000000000001E-301</v>
      </c>
      <c r="G524">
        <v>6.5410858951508999E-9</v>
      </c>
      <c r="H524">
        <v>5.0000000000000001E-301</v>
      </c>
      <c r="I524">
        <v>0</v>
      </c>
      <c r="J524">
        <v>-6631269.79</v>
      </c>
      <c r="K524">
        <v>0</v>
      </c>
      <c r="L524">
        <v>15</v>
      </c>
      <c r="M524" s="1" t="s">
        <v>28</v>
      </c>
      <c r="N524">
        <v>122057</v>
      </c>
      <c r="O524" s="1" t="s">
        <v>29</v>
      </c>
      <c r="P524" s="1" t="s">
        <v>30</v>
      </c>
      <c r="Q524" s="1" t="s">
        <v>31</v>
      </c>
      <c r="R524" s="1"/>
      <c r="S524" s="1"/>
      <c r="T524" s="1" t="s">
        <v>554</v>
      </c>
      <c r="U524" s="1" t="s">
        <v>1235</v>
      </c>
      <c r="V524">
        <v>35085.5</v>
      </c>
      <c r="W524">
        <v>45454.239999999998</v>
      </c>
      <c r="X524">
        <v>-10368.74</v>
      </c>
      <c r="Y524">
        <v>0</v>
      </c>
    </row>
    <row r="525" spans="1:25" x14ac:dyDescent="0.25">
      <c r="A525" s="1" t="s">
        <v>25</v>
      </c>
      <c r="B525" s="1" t="s">
        <v>26</v>
      </c>
      <c r="C525" s="1" t="s">
        <v>27</v>
      </c>
      <c r="D525">
        <v>5.0000000000000001E-301</v>
      </c>
      <c r="E525">
        <v>5.0000000000000001E-301</v>
      </c>
      <c r="F525">
        <v>5.0000000000000001E-301</v>
      </c>
      <c r="G525">
        <v>6.5410858951508999E-9</v>
      </c>
      <c r="H525">
        <v>5.0000000000000001E-301</v>
      </c>
      <c r="I525">
        <v>0</v>
      </c>
      <c r="J525">
        <v>-6631269.79</v>
      </c>
      <c r="K525">
        <v>0</v>
      </c>
      <c r="L525">
        <v>15</v>
      </c>
      <c r="M525" s="1" t="s">
        <v>28</v>
      </c>
      <c r="N525">
        <v>122057</v>
      </c>
      <c r="O525" s="1" t="s">
        <v>29</v>
      </c>
      <c r="P525" s="1" t="s">
        <v>30</v>
      </c>
      <c r="Q525" s="1" t="s">
        <v>31</v>
      </c>
      <c r="R525" s="1"/>
      <c r="S525" s="1"/>
      <c r="T525" s="1" t="s">
        <v>555</v>
      </c>
      <c r="U525" s="1" t="s">
        <v>1236</v>
      </c>
      <c r="V525">
        <v>21937.31</v>
      </c>
      <c r="W525">
        <v>41034.449999999997</v>
      </c>
      <c r="X525">
        <v>-19097.14</v>
      </c>
      <c r="Y525">
        <v>0</v>
      </c>
    </row>
    <row r="526" spans="1:25" x14ac:dyDescent="0.25">
      <c r="A526" s="1" t="s">
        <v>25</v>
      </c>
      <c r="B526" s="1" t="s">
        <v>26</v>
      </c>
      <c r="C526" s="1" t="s">
        <v>27</v>
      </c>
      <c r="D526">
        <v>5.0000000000000001E-301</v>
      </c>
      <c r="E526">
        <v>5.0000000000000001E-301</v>
      </c>
      <c r="F526">
        <v>5.0000000000000001E-301</v>
      </c>
      <c r="G526">
        <v>6.5410858951508999E-9</v>
      </c>
      <c r="H526">
        <v>5.0000000000000001E-301</v>
      </c>
      <c r="I526">
        <v>0</v>
      </c>
      <c r="J526">
        <v>-6631269.79</v>
      </c>
      <c r="K526">
        <v>0</v>
      </c>
      <c r="L526">
        <v>15</v>
      </c>
      <c r="M526" s="1" t="s">
        <v>28</v>
      </c>
      <c r="N526">
        <v>122057</v>
      </c>
      <c r="O526" s="1" t="s">
        <v>29</v>
      </c>
      <c r="P526" s="1" t="s">
        <v>30</v>
      </c>
      <c r="Q526" s="1" t="s">
        <v>31</v>
      </c>
      <c r="R526" s="1"/>
      <c r="S526" s="1"/>
      <c r="T526" s="1" t="s">
        <v>556</v>
      </c>
      <c r="U526" s="1" t="s">
        <v>1237</v>
      </c>
      <c r="V526">
        <v>90188.28</v>
      </c>
      <c r="W526">
        <v>87468.88</v>
      </c>
      <c r="X526">
        <v>2719.3999999999901</v>
      </c>
      <c r="Y526">
        <v>0</v>
      </c>
    </row>
    <row r="527" spans="1:25" x14ac:dyDescent="0.25">
      <c r="A527" s="1" t="s">
        <v>25</v>
      </c>
      <c r="B527" s="1" t="s">
        <v>26</v>
      </c>
      <c r="C527" s="1" t="s">
        <v>27</v>
      </c>
      <c r="D527">
        <v>5.0000000000000001E-301</v>
      </c>
      <c r="E527">
        <v>5.0000000000000001E-301</v>
      </c>
      <c r="F527">
        <v>5.0000000000000001E-301</v>
      </c>
      <c r="G527">
        <v>6.5410858951508999E-9</v>
      </c>
      <c r="H527">
        <v>5.0000000000000001E-301</v>
      </c>
      <c r="I527">
        <v>0</v>
      </c>
      <c r="J527">
        <v>-6631269.79</v>
      </c>
      <c r="K527">
        <v>0</v>
      </c>
      <c r="L527">
        <v>15</v>
      </c>
      <c r="M527" s="1" t="s">
        <v>28</v>
      </c>
      <c r="N527">
        <v>122057</v>
      </c>
      <c r="O527" s="1" t="s">
        <v>29</v>
      </c>
      <c r="P527" s="1" t="s">
        <v>30</v>
      </c>
      <c r="Q527" s="1" t="s">
        <v>31</v>
      </c>
      <c r="R527" s="1"/>
      <c r="S527" s="1"/>
      <c r="T527" s="1" t="s">
        <v>557</v>
      </c>
      <c r="U527" s="1" t="s">
        <v>1238</v>
      </c>
      <c r="V527">
        <v>320616.15999999997</v>
      </c>
      <c r="W527">
        <v>303141.58</v>
      </c>
      <c r="X527">
        <v>17474.580000000002</v>
      </c>
      <c r="Y527">
        <v>0</v>
      </c>
    </row>
    <row r="528" spans="1:25" x14ac:dyDescent="0.25">
      <c r="A528" s="1" t="s">
        <v>25</v>
      </c>
      <c r="B528" s="1" t="s">
        <v>26</v>
      </c>
      <c r="C528" s="1" t="s">
        <v>27</v>
      </c>
      <c r="D528">
        <v>5.0000000000000001E-301</v>
      </c>
      <c r="E528">
        <v>5.0000000000000001E-301</v>
      </c>
      <c r="F528">
        <v>5.0000000000000001E-301</v>
      </c>
      <c r="G528">
        <v>6.5410858951508999E-9</v>
      </c>
      <c r="H528">
        <v>5.0000000000000001E-301</v>
      </c>
      <c r="I528">
        <v>0</v>
      </c>
      <c r="J528">
        <v>-6631269.79</v>
      </c>
      <c r="K528">
        <v>0</v>
      </c>
      <c r="L528">
        <v>15</v>
      </c>
      <c r="M528" s="1" t="s">
        <v>28</v>
      </c>
      <c r="N528">
        <v>122057</v>
      </c>
      <c r="O528" s="1" t="s">
        <v>29</v>
      </c>
      <c r="P528" s="1" t="s">
        <v>30</v>
      </c>
      <c r="Q528" s="1" t="s">
        <v>31</v>
      </c>
      <c r="R528" s="1"/>
      <c r="S528" s="1"/>
      <c r="T528" s="1" t="s">
        <v>558</v>
      </c>
      <c r="U528" s="1" t="s">
        <v>1239</v>
      </c>
      <c r="V528">
        <v>1354283.79</v>
      </c>
      <c r="W528">
        <v>1104721.79</v>
      </c>
      <c r="X528">
        <v>249562</v>
      </c>
      <c r="Y528">
        <v>0</v>
      </c>
    </row>
    <row r="529" spans="1:25" x14ac:dyDescent="0.25">
      <c r="A529" s="1" t="s">
        <v>25</v>
      </c>
      <c r="B529" s="1" t="s">
        <v>26</v>
      </c>
      <c r="C529" s="1" t="s">
        <v>27</v>
      </c>
      <c r="D529">
        <v>5.0000000000000001E-301</v>
      </c>
      <c r="E529">
        <v>5.0000000000000001E-301</v>
      </c>
      <c r="F529">
        <v>5.0000000000000001E-301</v>
      </c>
      <c r="G529">
        <v>6.5410858951508999E-9</v>
      </c>
      <c r="H529">
        <v>5.0000000000000001E-301</v>
      </c>
      <c r="I529">
        <v>0</v>
      </c>
      <c r="J529">
        <v>-6631269.79</v>
      </c>
      <c r="K529">
        <v>0</v>
      </c>
      <c r="L529">
        <v>15</v>
      </c>
      <c r="M529" s="1" t="s">
        <v>28</v>
      </c>
      <c r="N529">
        <v>122057</v>
      </c>
      <c r="O529" s="1" t="s">
        <v>29</v>
      </c>
      <c r="P529" s="1" t="s">
        <v>30</v>
      </c>
      <c r="Q529" s="1" t="s">
        <v>31</v>
      </c>
      <c r="R529" s="1"/>
      <c r="S529" s="1"/>
      <c r="T529" s="1" t="s">
        <v>559</v>
      </c>
      <c r="U529" s="1" t="s">
        <v>1240</v>
      </c>
      <c r="V529">
        <v>0</v>
      </c>
      <c r="W529">
        <v>123.19</v>
      </c>
      <c r="X529">
        <v>-123.19</v>
      </c>
      <c r="Y529">
        <v>0</v>
      </c>
    </row>
    <row r="530" spans="1:25" x14ac:dyDescent="0.25">
      <c r="A530" s="1" t="s">
        <v>25</v>
      </c>
      <c r="B530" s="1" t="s">
        <v>26</v>
      </c>
      <c r="C530" s="1" t="s">
        <v>27</v>
      </c>
      <c r="D530">
        <v>5.0000000000000001E-301</v>
      </c>
      <c r="E530">
        <v>5.0000000000000001E-301</v>
      </c>
      <c r="F530">
        <v>5.0000000000000001E-301</v>
      </c>
      <c r="G530">
        <v>6.5410858951508999E-9</v>
      </c>
      <c r="H530">
        <v>5.0000000000000001E-301</v>
      </c>
      <c r="I530">
        <v>0</v>
      </c>
      <c r="J530">
        <v>-6631269.79</v>
      </c>
      <c r="K530">
        <v>0</v>
      </c>
      <c r="L530">
        <v>15</v>
      </c>
      <c r="M530" s="1" t="s">
        <v>28</v>
      </c>
      <c r="N530">
        <v>122057</v>
      </c>
      <c r="O530" s="1" t="s">
        <v>29</v>
      </c>
      <c r="P530" s="1" t="s">
        <v>30</v>
      </c>
      <c r="Q530" s="1" t="s">
        <v>31</v>
      </c>
      <c r="R530" s="1"/>
      <c r="S530" s="1"/>
      <c r="T530" s="1" t="s">
        <v>560</v>
      </c>
      <c r="U530" s="1" t="s">
        <v>1241</v>
      </c>
      <c r="V530">
        <v>30722</v>
      </c>
      <c r="W530">
        <v>0</v>
      </c>
      <c r="X530">
        <v>30722</v>
      </c>
      <c r="Y530">
        <v>0</v>
      </c>
    </row>
    <row r="531" spans="1:25" x14ac:dyDescent="0.25">
      <c r="A531" s="1" t="s">
        <v>25</v>
      </c>
      <c r="B531" s="1" t="s">
        <v>26</v>
      </c>
      <c r="C531" s="1" t="s">
        <v>27</v>
      </c>
      <c r="D531">
        <v>5.0000000000000001E-301</v>
      </c>
      <c r="E531">
        <v>5.0000000000000001E-301</v>
      </c>
      <c r="F531">
        <v>5.0000000000000001E-301</v>
      </c>
      <c r="G531">
        <v>6.5410858951508999E-9</v>
      </c>
      <c r="H531">
        <v>5.0000000000000001E-301</v>
      </c>
      <c r="I531">
        <v>0</v>
      </c>
      <c r="J531">
        <v>-6631269.79</v>
      </c>
      <c r="K531">
        <v>0</v>
      </c>
      <c r="L531">
        <v>15</v>
      </c>
      <c r="M531" s="1" t="s">
        <v>28</v>
      </c>
      <c r="N531">
        <v>122057</v>
      </c>
      <c r="O531" s="1" t="s">
        <v>29</v>
      </c>
      <c r="P531" s="1" t="s">
        <v>30</v>
      </c>
      <c r="Q531" s="1" t="s">
        <v>31</v>
      </c>
      <c r="R531" s="1"/>
      <c r="S531" s="1"/>
      <c r="T531" s="1" t="s">
        <v>561</v>
      </c>
      <c r="U531" s="1" t="s">
        <v>1242</v>
      </c>
      <c r="V531">
        <v>0</v>
      </c>
      <c r="W531">
        <v>25.72</v>
      </c>
      <c r="X531">
        <v>-25.72</v>
      </c>
      <c r="Y531">
        <v>0</v>
      </c>
    </row>
    <row r="532" spans="1:25" x14ac:dyDescent="0.25">
      <c r="A532" s="1" t="s">
        <v>25</v>
      </c>
      <c r="B532" s="1" t="s">
        <v>26</v>
      </c>
      <c r="C532" s="1" t="s">
        <v>27</v>
      </c>
      <c r="D532">
        <v>5.0000000000000001E-301</v>
      </c>
      <c r="E532">
        <v>5.0000000000000001E-301</v>
      </c>
      <c r="F532">
        <v>5.0000000000000001E-301</v>
      </c>
      <c r="G532">
        <v>6.5410858951508999E-9</v>
      </c>
      <c r="H532">
        <v>5.0000000000000001E-301</v>
      </c>
      <c r="I532">
        <v>0</v>
      </c>
      <c r="J532">
        <v>-6631269.79</v>
      </c>
      <c r="K532">
        <v>0</v>
      </c>
      <c r="L532">
        <v>15</v>
      </c>
      <c r="M532" s="1" t="s">
        <v>28</v>
      </c>
      <c r="N532">
        <v>122057</v>
      </c>
      <c r="O532" s="1" t="s">
        <v>29</v>
      </c>
      <c r="P532" s="1" t="s">
        <v>30</v>
      </c>
      <c r="Q532" s="1" t="s">
        <v>31</v>
      </c>
      <c r="R532" s="1"/>
      <c r="S532" s="1"/>
      <c r="T532" s="1" t="s">
        <v>562</v>
      </c>
      <c r="U532" s="1" t="s">
        <v>1243</v>
      </c>
      <c r="V532">
        <v>8258.98</v>
      </c>
      <c r="W532">
        <v>16218.83</v>
      </c>
      <c r="X532">
        <v>-7959.85</v>
      </c>
      <c r="Y532">
        <v>0</v>
      </c>
    </row>
    <row r="533" spans="1:25" x14ac:dyDescent="0.25">
      <c r="A533" s="1" t="s">
        <v>25</v>
      </c>
      <c r="B533" s="1" t="s">
        <v>26</v>
      </c>
      <c r="C533" s="1" t="s">
        <v>27</v>
      </c>
      <c r="D533">
        <v>5.0000000000000001E-301</v>
      </c>
      <c r="E533">
        <v>5.0000000000000001E-301</v>
      </c>
      <c r="F533">
        <v>5.0000000000000001E-301</v>
      </c>
      <c r="G533">
        <v>6.5410858951508999E-9</v>
      </c>
      <c r="H533">
        <v>5.0000000000000001E-301</v>
      </c>
      <c r="I533">
        <v>0</v>
      </c>
      <c r="J533">
        <v>-6631269.79</v>
      </c>
      <c r="K533">
        <v>0</v>
      </c>
      <c r="L533">
        <v>15</v>
      </c>
      <c r="M533" s="1" t="s">
        <v>28</v>
      </c>
      <c r="N533">
        <v>122057</v>
      </c>
      <c r="O533" s="1" t="s">
        <v>29</v>
      </c>
      <c r="P533" s="1" t="s">
        <v>30</v>
      </c>
      <c r="Q533" s="1" t="s">
        <v>31</v>
      </c>
      <c r="R533" s="1"/>
      <c r="S533" s="1"/>
      <c r="T533" s="1" t="s">
        <v>563</v>
      </c>
      <c r="U533" s="1" t="s">
        <v>1244</v>
      </c>
      <c r="V533">
        <v>123565.92</v>
      </c>
      <c r="W533">
        <v>258073.85</v>
      </c>
      <c r="X533">
        <v>-134507.93</v>
      </c>
      <c r="Y533">
        <v>0</v>
      </c>
    </row>
    <row r="534" spans="1:25" x14ac:dyDescent="0.25">
      <c r="A534" s="1" t="s">
        <v>25</v>
      </c>
      <c r="B534" s="1" t="s">
        <v>26</v>
      </c>
      <c r="C534" s="1" t="s">
        <v>27</v>
      </c>
      <c r="D534">
        <v>5.0000000000000001E-301</v>
      </c>
      <c r="E534">
        <v>5.0000000000000001E-301</v>
      </c>
      <c r="F534">
        <v>5.0000000000000001E-301</v>
      </c>
      <c r="G534">
        <v>6.5410858951508999E-9</v>
      </c>
      <c r="H534">
        <v>5.0000000000000001E-301</v>
      </c>
      <c r="I534">
        <v>0</v>
      </c>
      <c r="J534">
        <v>-6631269.79</v>
      </c>
      <c r="K534">
        <v>0</v>
      </c>
      <c r="L534">
        <v>15</v>
      </c>
      <c r="M534" s="1" t="s">
        <v>28</v>
      </c>
      <c r="N534">
        <v>122057</v>
      </c>
      <c r="O534" s="1" t="s">
        <v>29</v>
      </c>
      <c r="P534" s="1" t="s">
        <v>30</v>
      </c>
      <c r="Q534" s="1" t="s">
        <v>31</v>
      </c>
      <c r="R534" s="1"/>
      <c r="S534" s="1"/>
      <c r="T534" s="1" t="s">
        <v>564</v>
      </c>
      <c r="U534" s="1" t="s">
        <v>1245</v>
      </c>
      <c r="V534">
        <v>1995.51</v>
      </c>
      <c r="W534">
        <v>1127.3</v>
      </c>
      <c r="X534">
        <v>868.21</v>
      </c>
      <c r="Y534">
        <v>0</v>
      </c>
    </row>
    <row r="535" spans="1:25" x14ac:dyDescent="0.25">
      <c r="A535" s="1" t="s">
        <v>25</v>
      </c>
      <c r="B535" s="1" t="s">
        <v>26</v>
      </c>
      <c r="C535" s="1" t="s">
        <v>27</v>
      </c>
      <c r="D535">
        <v>5.0000000000000001E-301</v>
      </c>
      <c r="E535">
        <v>5.0000000000000001E-301</v>
      </c>
      <c r="F535">
        <v>5.0000000000000001E-301</v>
      </c>
      <c r="G535">
        <v>6.5410858951508999E-9</v>
      </c>
      <c r="H535">
        <v>5.0000000000000001E-301</v>
      </c>
      <c r="I535">
        <v>0</v>
      </c>
      <c r="J535">
        <v>-6631269.79</v>
      </c>
      <c r="K535">
        <v>0</v>
      </c>
      <c r="L535">
        <v>15</v>
      </c>
      <c r="M535" s="1" t="s">
        <v>28</v>
      </c>
      <c r="N535">
        <v>122057</v>
      </c>
      <c r="O535" s="1" t="s">
        <v>29</v>
      </c>
      <c r="P535" s="1" t="s">
        <v>30</v>
      </c>
      <c r="Q535" s="1" t="s">
        <v>31</v>
      </c>
      <c r="R535" s="1"/>
      <c r="S535" s="1"/>
      <c r="T535" s="1" t="s">
        <v>565</v>
      </c>
      <c r="U535" s="1" t="s">
        <v>1246</v>
      </c>
      <c r="V535">
        <v>100000</v>
      </c>
      <c r="W535">
        <v>101609.84</v>
      </c>
      <c r="X535">
        <v>-1609.84</v>
      </c>
      <c r="Y535">
        <v>0</v>
      </c>
    </row>
    <row r="536" spans="1:25" x14ac:dyDescent="0.25">
      <c r="A536" s="1" t="s">
        <v>25</v>
      </c>
      <c r="B536" s="1" t="s">
        <v>26</v>
      </c>
      <c r="C536" s="1" t="s">
        <v>27</v>
      </c>
      <c r="D536">
        <v>5.0000000000000001E-301</v>
      </c>
      <c r="E536">
        <v>5.0000000000000001E-301</v>
      </c>
      <c r="F536">
        <v>5.0000000000000001E-301</v>
      </c>
      <c r="G536">
        <v>6.5410858951508999E-9</v>
      </c>
      <c r="H536">
        <v>5.0000000000000001E-301</v>
      </c>
      <c r="I536">
        <v>0</v>
      </c>
      <c r="J536">
        <v>-6631269.79</v>
      </c>
      <c r="K536">
        <v>0</v>
      </c>
      <c r="L536">
        <v>15</v>
      </c>
      <c r="M536" s="1" t="s">
        <v>28</v>
      </c>
      <c r="N536">
        <v>122057</v>
      </c>
      <c r="O536" s="1" t="s">
        <v>29</v>
      </c>
      <c r="P536" s="1" t="s">
        <v>30</v>
      </c>
      <c r="Q536" s="1" t="s">
        <v>31</v>
      </c>
      <c r="R536" s="1"/>
      <c r="S536" s="1"/>
      <c r="T536" s="1" t="s">
        <v>566</v>
      </c>
      <c r="U536" s="1" t="s">
        <v>1247</v>
      </c>
      <c r="V536">
        <v>9731.68</v>
      </c>
      <c r="W536">
        <v>13304.05</v>
      </c>
      <c r="X536">
        <v>-3572.37</v>
      </c>
      <c r="Y536">
        <v>0</v>
      </c>
    </row>
    <row r="537" spans="1:25" x14ac:dyDescent="0.25">
      <c r="A537" s="1" t="s">
        <v>25</v>
      </c>
      <c r="B537" s="1" t="s">
        <v>26</v>
      </c>
      <c r="C537" s="1" t="s">
        <v>27</v>
      </c>
      <c r="D537">
        <v>5.0000000000000001E-301</v>
      </c>
      <c r="E537">
        <v>5.0000000000000001E-301</v>
      </c>
      <c r="F537">
        <v>5.0000000000000001E-301</v>
      </c>
      <c r="G537">
        <v>6.5410858951508999E-9</v>
      </c>
      <c r="H537">
        <v>5.0000000000000001E-301</v>
      </c>
      <c r="I537">
        <v>0</v>
      </c>
      <c r="J537">
        <v>-6631269.79</v>
      </c>
      <c r="K537">
        <v>0</v>
      </c>
      <c r="L537">
        <v>15</v>
      </c>
      <c r="M537" s="1" t="s">
        <v>28</v>
      </c>
      <c r="N537">
        <v>122057</v>
      </c>
      <c r="O537" s="1" t="s">
        <v>29</v>
      </c>
      <c r="P537" s="1" t="s">
        <v>30</v>
      </c>
      <c r="Q537" s="1" t="s">
        <v>31</v>
      </c>
      <c r="R537" s="1"/>
      <c r="S537" s="1"/>
      <c r="T537" s="1" t="s">
        <v>567</v>
      </c>
      <c r="U537" s="1" t="s">
        <v>1248</v>
      </c>
      <c r="V537">
        <v>99605.55</v>
      </c>
      <c r="W537">
        <v>0</v>
      </c>
      <c r="X537">
        <v>99605.55</v>
      </c>
      <c r="Y537">
        <v>0</v>
      </c>
    </row>
    <row r="538" spans="1:25" x14ac:dyDescent="0.25">
      <c r="A538" s="1" t="s">
        <v>25</v>
      </c>
      <c r="B538" s="1" t="s">
        <v>26</v>
      </c>
      <c r="C538" s="1" t="s">
        <v>27</v>
      </c>
      <c r="D538">
        <v>5.0000000000000001E-301</v>
      </c>
      <c r="E538">
        <v>5.0000000000000001E-301</v>
      </c>
      <c r="F538">
        <v>5.0000000000000001E-301</v>
      </c>
      <c r="G538">
        <v>6.5410858951508999E-9</v>
      </c>
      <c r="H538">
        <v>5.0000000000000001E-301</v>
      </c>
      <c r="I538">
        <v>0</v>
      </c>
      <c r="J538">
        <v>-6631269.79</v>
      </c>
      <c r="K538">
        <v>0</v>
      </c>
      <c r="L538">
        <v>15</v>
      </c>
      <c r="M538" s="1" t="s">
        <v>28</v>
      </c>
      <c r="N538">
        <v>122057</v>
      </c>
      <c r="O538" s="1" t="s">
        <v>29</v>
      </c>
      <c r="P538" s="1" t="s">
        <v>30</v>
      </c>
      <c r="Q538" s="1" t="s">
        <v>31</v>
      </c>
      <c r="R538" s="1"/>
      <c r="S538" s="1"/>
      <c r="T538" s="1" t="s">
        <v>568</v>
      </c>
      <c r="U538" s="1" t="s">
        <v>1249</v>
      </c>
      <c r="V538">
        <v>12544348.380000001</v>
      </c>
      <c r="W538">
        <v>19568206.809999999</v>
      </c>
      <c r="X538">
        <v>-7023858.4299999997</v>
      </c>
      <c r="Y538">
        <v>0</v>
      </c>
    </row>
    <row r="539" spans="1:25" x14ac:dyDescent="0.25">
      <c r="A539" s="1" t="s">
        <v>25</v>
      </c>
      <c r="B539" s="1" t="s">
        <v>26</v>
      </c>
      <c r="C539" s="1" t="s">
        <v>27</v>
      </c>
      <c r="D539">
        <v>5.0000000000000001E-301</v>
      </c>
      <c r="E539">
        <v>5.0000000000000001E-301</v>
      </c>
      <c r="F539">
        <v>5.0000000000000001E-301</v>
      </c>
      <c r="G539">
        <v>6.5410858951508999E-9</v>
      </c>
      <c r="H539">
        <v>5.0000000000000001E-301</v>
      </c>
      <c r="I539">
        <v>0</v>
      </c>
      <c r="J539">
        <v>-6631269.79</v>
      </c>
      <c r="K539">
        <v>0</v>
      </c>
      <c r="L539">
        <v>15</v>
      </c>
      <c r="M539" s="1" t="s">
        <v>28</v>
      </c>
      <c r="N539">
        <v>122057</v>
      </c>
      <c r="O539" s="1" t="s">
        <v>29</v>
      </c>
      <c r="P539" s="1" t="s">
        <v>30</v>
      </c>
      <c r="Q539" s="1" t="s">
        <v>31</v>
      </c>
      <c r="R539" s="1"/>
      <c r="S539" s="1"/>
      <c r="T539" s="1" t="s">
        <v>569</v>
      </c>
      <c r="U539" s="1" t="s">
        <v>1250</v>
      </c>
      <c r="V539">
        <v>17400</v>
      </c>
      <c r="W539">
        <v>7750</v>
      </c>
      <c r="X539">
        <v>9650</v>
      </c>
      <c r="Y539">
        <v>0</v>
      </c>
    </row>
    <row r="540" spans="1:25" x14ac:dyDescent="0.25">
      <c r="A540" s="1" t="s">
        <v>25</v>
      </c>
      <c r="B540" s="1" t="s">
        <v>26</v>
      </c>
      <c r="C540" s="1" t="s">
        <v>27</v>
      </c>
      <c r="D540">
        <v>5.0000000000000001E-301</v>
      </c>
      <c r="E540">
        <v>5.0000000000000001E-301</v>
      </c>
      <c r="F540">
        <v>5.0000000000000001E-301</v>
      </c>
      <c r="G540">
        <v>6.5410858951508999E-9</v>
      </c>
      <c r="H540">
        <v>5.0000000000000001E-301</v>
      </c>
      <c r="I540">
        <v>0</v>
      </c>
      <c r="J540">
        <v>-6631269.79</v>
      </c>
      <c r="K540">
        <v>0</v>
      </c>
      <c r="L540">
        <v>15</v>
      </c>
      <c r="M540" s="1" t="s">
        <v>28</v>
      </c>
      <c r="N540">
        <v>122057</v>
      </c>
      <c r="O540" s="1" t="s">
        <v>29</v>
      </c>
      <c r="P540" s="1" t="s">
        <v>30</v>
      </c>
      <c r="Q540" s="1" t="s">
        <v>31</v>
      </c>
      <c r="R540" s="1"/>
      <c r="S540" s="1"/>
      <c r="T540" s="1" t="s">
        <v>570</v>
      </c>
      <c r="U540" s="1" t="s">
        <v>1251</v>
      </c>
      <c r="V540">
        <v>6350</v>
      </c>
      <c r="W540">
        <v>12350</v>
      </c>
      <c r="X540">
        <v>-6000</v>
      </c>
      <c r="Y540">
        <v>0</v>
      </c>
    </row>
    <row r="541" spans="1:25" x14ac:dyDescent="0.25">
      <c r="A541" s="1" t="s">
        <v>25</v>
      </c>
      <c r="B541" s="1" t="s">
        <v>26</v>
      </c>
      <c r="C541" s="1" t="s">
        <v>27</v>
      </c>
      <c r="D541">
        <v>5.0000000000000001E-301</v>
      </c>
      <c r="E541">
        <v>5.0000000000000001E-301</v>
      </c>
      <c r="F541">
        <v>5.0000000000000001E-301</v>
      </c>
      <c r="G541">
        <v>6.5410858951508999E-9</v>
      </c>
      <c r="H541">
        <v>5.0000000000000001E-301</v>
      </c>
      <c r="I541">
        <v>0</v>
      </c>
      <c r="J541">
        <v>-6631269.79</v>
      </c>
      <c r="K541">
        <v>0</v>
      </c>
      <c r="L541">
        <v>15</v>
      </c>
      <c r="M541" s="1" t="s">
        <v>28</v>
      </c>
      <c r="N541">
        <v>122057</v>
      </c>
      <c r="O541" s="1" t="s">
        <v>29</v>
      </c>
      <c r="P541" s="1" t="s">
        <v>30</v>
      </c>
      <c r="Q541" s="1" t="s">
        <v>31</v>
      </c>
      <c r="R541" s="1"/>
      <c r="S541" s="1"/>
      <c r="T541" s="1" t="s">
        <v>571</v>
      </c>
      <c r="U541" s="1" t="s">
        <v>1252</v>
      </c>
      <c r="V541">
        <v>35868.519999999997</v>
      </c>
      <c r="W541">
        <v>13160.33</v>
      </c>
      <c r="X541">
        <v>22708.19</v>
      </c>
      <c r="Y541">
        <v>0</v>
      </c>
    </row>
    <row r="542" spans="1:25" x14ac:dyDescent="0.25">
      <c r="A542" s="1" t="s">
        <v>25</v>
      </c>
      <c r="B542" s="1" t="s">
        <v>26</v>
      </c>
      <c r="C542" s="1" t="s">
        <v>27</v>
      </c>
      <c r="D542">
        <v>5.0000000000000001E-301</v>
      </c>
      <c r="E542">
        <v>5.0000000000000001E-301</v>
      </c>
      <c r="F542">
        <v>5.0000000000000001E-301</v>
      </c>
      <c r="G542">
        <v>6.5410858951508999E-9</v>
      </c>
      <c r="H542">
        <v>5.0000000000000001E-301</v>
      </c>
      <c r="I542">
        <v>0</v>
      </c>
      <c r="J542">
        <v>-6631269.79</v>
      </c>
      <c r="K542">
        <v>0</v>
      </c>
      <c r="L542">
        <v>15</v>
      </c>
      <c r="M542" s="1" t="s">
        <v>28</v>
      </c>
      <c r="N542">
        <v>122057</v>
      </c>
      <c r="O542" s="1" t="s">
        <v>29</v>
      </c>
      <c r="P542" s="1" t="s">
        <v>30</v>
      </c>
      <c r="Q542" s="1" t="s">
        <v>31</v>
      </c>
      <c r="R542" s="1"/>
      <c r="S542" s="1"/>
      <c r="T542" s="1" t="s">
        <v>572</v>
      </c>
      <c r="U542" s="1" t="s">
        <v>1253</v>
      </c>
      <c r="V542">
        <v>21372.7</v>
      </c>
      <c r="W542">
        <v>42745.4</v>
      </c>
      <c r="X542">
        <v>-21372.7</v>
      </c>
      <c r="Y542">
        <v>0</v>
      </c>
    </row>
    <row r="543" spans="1:25" x14ac:dyDescent="0.25">
      <c r="A543" s="1" t="s">
        <v>25</v>
      </c>
      <c r="B543" s="1" t="s">
        <v>26</v>
      </c>
      <c r="C543" s="1" t="s">
        <v>27</v>
      </c>
      <c r="D543">
        <v>5.0000000000000001E-301</v>
      </c>
      <c r="E543">
        <v>5.0000000000000001E-301</v>
      </c>
      <c r="F543">
        <v>5.0000000000000001E-301</v>
      </c>
      <c r="G543">
        <v>6.5410858951508999E-9</v>
      </c>
      <c r="H543">
        <v>5.0000000000000001E-301</v>
      </c>
      <c r="I543">
        <v>0</v>
      </c>
      <c r="J543">
        <v>-6631269.79</v>
      </c>
      <c r="K543">
        <v>0</v>
      </c>
      <c r="L543">
        <v>15</v>
      </c>
      <c r="M543" s="1" t="s">
        <v>28</v>
      </c>
      <c r="N543">
        <v>122057</v>
      </c>
      <c r="O543" s="1" t="s">
        <v>29</v>
      </c>
      <c r="P543" s="1" t="s">
        <v>30</v>
      </c>
      <c r="Q543" s="1" t="s">
        <v>31</v>
      </c>
      <c r="R543" s="1"/>
      <c r="S543" s="1"/>
      <c r="T543" s="1" t="s">
        <v>573</v>
      </c>
      <c r="U543" s="1" t="s">
        <v>1254</v>
      </c>
      <c r="V543">
        <v>4104240.46</v>
      </c>
      <c r="W543">
        <v>3919605.56</v>
      </c>
      <c r="X543">
        <v>184634.9</v>
      </c>
      <c r="Y543">
        <v>0</v>
      </c>
    </row>
    <row r="544" spans="1:25" x14ac:dyDescent="0.25">
      <c r="A544" s="1" t="s">
        <v>25</v>
      </c>
      <c r="B544" s="1" t="s">
        <v>26</v>
      </c>
      <c r="C544" s="1" t="s">
        <v>27</v>
      </c>
      <c r="D544">
        <v>5.0000000000000001E-301</v>
      </c>
      <c r="E544">
        <v>5.0000000000000001E-301</v>
      </c>
      <c r="F544">
        <v>5.0000000000000001E-301</v>
      </c>
      <c r="G544">
        <v>6.5410858951508999E-9</v>
      </c>
      <c r="H544">
        <v>5.0000000000000001E-301</v>
      </c>
      <c r="I544">
        <v>0</v>
      </c>
      <c r="J544">
        <v>-6631269.79</v>
      </c>
      <c r="K544">
        <v>0</v>
      </c>
      <c r="L544">
        <v>15</v>
      </c>
      <c r="M544" s="1" t="s">
        <v>28</v>
      </c>
      <c r="N544">
        <v>122057</v>
      </c>
      <c r="O544" s="1" t="s">
        <v>29</v>
      </c>
      <c r="P544" s="1" t="s">
        <v>30</v>
      </c>
      <c r="Q544" s="1" t="s">
        <v>31</v>
      </c>
      <c r="R544" s="1"/>
      <c r="S544" s="1"/>
      <c r="T544" s="1" t="s">
        <v>574</v>
      </c>
      <c r="U544" s="1" t="s">
        <v>1255</v>
      </c>
      <c r="V544">
        <v>214092.12</v>
      </c>
      <c r="W544">
        <v>206399.09</v>
      </c>
      <c r="X544">
        <v>7693.03</v>
      </c>
      <c r="Y544">
        <v>0</v>
      </c>
    </row>
    <row r="545" spans="1:25" x14ac:dyDescent="0.25">
      <c r="A545" s="1" t="s">
        <v>25</v>
      </c>
      <c r="B545" s="1" t="s">
        <v>26</v>
      </c>
      <c r="C545" s="1" t="s">
        <v>27</v>
      </c>
      <c r="D545">
        <v>5.0000000000000001E-301</v>
      </c>
      <c r="E545">
        <v>5.0000000000000001E-301</v>
      </c>
      <c r="F545">
        <v>5.0000000000000001E-301</v>
      </c>
      <c r="G545">
        <v>6.5410858951508999E-9</v>
      </c>
      <c r="H545">
        <v>5.0000000000000001E-301</v>
      </c>
      <c r="I545">
        <v>0</v>
      </c>
      <c r="J545">
        <v>-6631269.79</v>
      </c>
      <c r="K545">
        <v>0</v>
      </c>
      <c r="L545">
        <v>15</v>
      </c>
      <c r="M545" s="1" t="s">
        <v>28</v>
      </c>
      <c r="N545">
        <v>122057</v>
      </c>
      <c r="O545" s="1" t="s">
        <v>29</v>
      </c>
      <c r="P545" s="1" t="s">
        <v>30</v>
      </c>
      <c r="Q545" s="1" t="s">
        <v>31</v>
      </c>
      <c r="R545" s="1"/>
      <c r="S545" s="1"/>
      <c r="T545" s="1" t="s">
        <v>575</v>
      </c>
      <c r="U545" s="1" t="s">
        <v>1256</v>
      </c>
      <c r="V545">
        <v>0</v>
      </c>
      <c r="W545">
        <v>35.229999999999997</v>
      </c>
      <c r="X545">
        <v>-35.229999999999997</v>
      </c>
      <c r="Y545">
        <v>0</v>
      </c>
    </row>
    <row r="546" spans="1:25" x14ac:dyDescent="0.25">
      <c r="A546" s="1" t="s">
        <v>25</v>
      </c>
      <c r="B546" s="1" t="s">
        <v>26</v>
      </c>
      <c r="C546" s="1" t="s">
        <v>27</v>
      </c>
      <c r="D546">
        <v>5.0000000000000001E-301</v>
      </c>
      <c r="E546">
        <v>5.0000000000000001E-301</v>
      </c>
      <c r="F546">
        <v>5.0000000000000001E-301</v>
      </c>
      <c r="G546">
        <v>6.5410858951508999E-9</v>
      </c>
      <c r="H546">
        <v>5.0000000000000001E-301</v>
      </c>
      <c r="I546">
        <v>0</v>
      </c>
      <c r="J546">
        <v>-6631269.79</v>
      </c>
      <c r="K546">
        <v>0</v>
      </c>
      <c r="L546">
        <v>15</v>
      </c>
      <c r="M546" s="1" t="s">
        <v>28</v>
      </c>
      <c r="N546">
        <v>122057</v>
      </c>
      <c r="O546" s="1" t="s">
        <v>29</v>
      </c>
      <c r="P546" s="1" t="s">
        <v>30</v>
      </c>
      <c r="Q546" s="1" t="s">
        <v>31</v>
      </c>
      <c r="R546" s="1"/>
      <c r="S546" s="1"/>
      <c r="T546" s="1" t="s">
        <v>576</v>
      </c>
      <c r="U546" s="1" t="s">
        <v>1257</v>
      </c>
      <c r="V546">
        <v>4804.93</v>
      </c>
      <c r="W546">
        <v>0</v>
      </c>
      <c r="X546">
        <v>4804.93</v>
      </c>
      <c r="Y546">
        <v>0</v>
      </c>
    </row>
    <row r="547" spans="1:25" x14ac:dyDescent="0.25">
      <c r="A547" s="1" t="s">
        <v>25</v>
      </c>
      <c r="B547" s="1" t="s">
        <v>26</v>
      </c>
      <c r="C547" s="1" t="s">
        <v>27</v>
      </c>
      <c r="D547">
        <v>5.0000000000000001E-301</v>
      </c>
      <c r="E547">
        <v>5.0000000000000001E-301</v>
      </c>
      <c r="F547">
        <v>5.0000000000000001E-301</v>
      </c>
      <c r="G547">
        <v>6.5410858951508999E-9</v>
      </c>
      <c r="H547">
        <v>5.0000000000000001E-301</v>
      </c>
      <c r="I547">
        <v>0</v>
      </c>
      <c r="J547">
        <v>-6631269.79</v>
      </c>
      <c r="K547">
        <v>0</v>
      </c>
      <c r="L547">
        <v>15</v>
      </c>
      <c r="M547" s="1" t="s">
        <v>28</v>
      </c>
      <c r="N547">
        <v>122057</v>
      </c>
      <c r="O547" s="1" t="s">
        <v>29</v>
      </c>
      <c r="P547" s="1" t="s">
        <v>30</v>
      </c>
      <c r="Q547" s="1" t="s">
        <v>31</v>
      </c>
      <c r="R547" s="1"/>
      <c r="S547" s="1"/>
      <c r="T547" s="1" t="s">
        <v>577</v>
      </c>
      <c r="U547" s="1" t="s">
        <v>1258</v>
      </c>
      <c r="V547">
        <v>24688.53</v>
      </c>
      <c r="W547">
        <v>11965.8</v>
      </c>
      <c r="X547">
        <v>12722.73</v>
      </c>
      <c r="Y547">
        <v>0</v>
      </c>
    </row>
    <row r="548" spans="1:25" x14ac:dyDescent="0.25">
      <c r="A548" s="1" t="s">
        <v>25</v>
      </c>
      <c r="B548" s="1" t="s">
        <v>26</v>
      </c>
      <c r="C548" s="1" t="s">
        <v>27</v>
      </c>
      <c r="D548">
        <v>5.0000000000000001E-301</v>
      </c>
      <c r="E548">
        <v>5.0000000000000001E-301</v>
      </c>
      <c r="F548">
        <v>5.0000000000000001E-301</v>
      </c>
      <c r="G548">
        <v>6.5410858951508999E-9</v>
      </c>
      <c r="H548">
        <v>5.0000000000000001E-301</v>
      </c>
      <c r="I548">
        <v>0</v>
      </c>
      <c r="J548">
        <v>-6631269.79</v>
      </c>
      <c r="K548">
        <v>0</v>
      </c>
      <c r="L548">
        <v>15</v>
      </c>
      <c r="M548" s="1" t="s">
        <v>28</v>
      </c>
      <c r="N548">
        <v>122057</v>
      </c>
      <c r="O548" s="1" t="s">
        <v>29</v>
      </c>
      <c r="P548" s="1" t="s">
        <v>30</v>
      </c>
      <c r="Q548" s="1" t="s">
        <v>31</v>
      </c>
      <c r="R548" s="1"/>
      <c r="S548" s="1"/>
      <c r="T548" s="1" t="s">
        <v>578</v>
      </c>
      <c r="U548" s="1" t="s">
        <v>1259</v>
      </c>
      <c r="V548">
        <v>200</v>
      </c>
      <c r="W548">
        <v>0</v>
      </c>
      <c r="X548">
        <v>200</v>
      </c>
      <c r="Y548">
        <v>0</v>
      </c>
    </row>
    <row r="549" spans="1:25" x14ac:dyDescent="0.25">
      <c r="A549" s="1" t="s">
        <v>25</v>
      </c>
      <c r="B549" s="1" t="s">
        <v>26</v>
      </c>
      <c r="C549" s="1" t="s">
        <v>27</v>
      </c>
      <c r="D549">
        <v>5.0000000000000001E-301</v>
      </c>
      <c r="E549">
        <v>5.0000000000000001E-301</v>
      </c>
      <c r="F549">
        <v>5.0000000000000001E-301</v>
      </c>
      <c r="G549">
        <v>6.5410858951508999E-9</v>
      </c>
      <c r="H549">
        <v>5.0000000000000001E-301</v>
      </c>
      <c r="I549">
        <v>0</v>
      </c>
      <c r="J549">
        <v>-6631269.79</v>
      </c>
      <c r="K549">
        <v>0</v>
      </c>
      <c r="L549">
        <v>15</v>
      </c>
      <c r="M549" s="1" t="s">
        <v>28</v>
      </c>
      <c r="N549">
        <v>122057</v>
      </c>
      <c r="O549" s="1" t="s">
        <v>29</v>
      </c>
      <c r="P549" s="1" t="s">
        <v>30</v>
      </c>
      <c r="Q549" s="1" t="s">
        <v>31</v>
      </c>
      <c r="R549" s="1"/>
      <c r="S549" s="1"/>
      <c r="T549" s="1" t="s">
        <v>579</v>
      </c>
      <c r="U549" s="1" t="s">
        <v>1260</v>
      </c>
      <c r="V549">
        <v>100</v>
      </c>
      <c r="W549">
        <v>0</v>
      </c>
      <c r="X549">
        <v>100</v>
      </c>
      <c r="Y549">
        <v>0</v>
      </c>
    </row>
    <row r="550" spans="1:25" x14ac:dyDescent="0.25">
      <c r="A550" s="1" t="s">
        <v>25</v>
      </c>
      <c r="B550" s="1" t="s">
        <v>26</v>
      </c>
      <c r="C550" s="1" t="s">
        <v>27</v>
      </c>
      <c r="D550">
        <v>5.0000000000000001E-301</v>
      </c>
      <c r="E550">
        <v>5.0000000000000001E-301</v>
      </c>
      <c r="F550">
        <v>5.0000000000000001E-301</v>
      </c>
      <c r="G550">
        <v>6.5410858951508999E-9</v>
      </c>
      <c r="H550">
        <v>5.0000000000000001E-301</v>
      </c>
      <c r="I550">
        <v>0</v>
      </c>
      <c r="J550">
        <v>-6631269.79</v>
      </c>
      <c r="K550">
        <v>0</v>
      </c>
      <c r="L550">
        <v>15</v>
      </c>
      <c r="M550" s="1" t="s">
        <v>28</v>
      </c>
      <c r="N550">
        <v>122057</v>
      </c>
      <c r="O550" s="1" t="s">
        <v>29</v>
      </c>
      <c r="P550" s="1" t="s">
        <v>30</v>
      </c>
      <c r="Q550" s="1" t="s">
        <v>31</v>
      </c>
      <c r="R550" s="1"/>
      <c r="S550" s="1"/>
      <c r="T550" s="1" t="s">
        <v>580</v>
      </c>
      <c r="U550" s="1" t="s">
        <v>1261</v>
      </c>
      <c r="V550">
        <v>193.2</v>
      </c>
      <c r="W550">
        <v>0</v>
      </c>
      <c r="X550">
        <v>193.2</v>
      </c>
      <c r="Y550">
        <v>0</v>
      </c>
    </row>
    <row r="551" spans="1:25" x14ac:dyDescent="0.25">
      <c r="A551" s="1" t="s">
        <v>25</v>
      </c>
      <c r="B551" s="1" t="s">
        <v>26</v>
      </c>
      <c r="C551" s="1" t="s">
        <v>27</v>
      </c>
      <c r="D551">
        <v>5.0000000000000001E-301</v>
      </c>
      <c r="E551">
        <v>5.0000000000000001E-301</v>
      </c>
      <c r="F551">
        <v>5.0000000000000001E-301</v>
      </c>
      <c r="G551">
        <v>6.5410858951508999E-9</v>
      </c>
      <c r="H551">
        <v>5.0000000000000001E-301</v>
      </c>
      <c r="I551">
        <v>0</v>
      </c>
      <c r="J551">
        <v>-6631269.79</v>
      </c>
      <c r="K551">
        <v>0</v>
      </c>
      <c r="L551">
        <v>15</v>
      </c>
      <c r="M551" s="1" t="s">
        <v>28</v>
      </c>
      <c r="N551">
        <v>122057</v>
      </c>
      <c r="O551" s="1" t="s">
        <v>29</v>
      </c>
      <c r="P551" s="1" t="s">
        <v>30</v>
      </c>
      <c r="Q551" s="1" t="s">
        <v>31</v>
      </c>
      <c r="R551" s="1"/>
      <c r="S551" s="1"/>
      <c r="T551" s="1" t="s">
        <v>581</v>
      </c>
      <c r="U551" s="1" t="s">
        <v>1262</v>
      </c>
      <c r="V551">
        <v>248.48</v>
      </c>
      <c r="W551">
        <v>0</v>
      </c>
      <c r="X551">
        <v>248.48</v>
      </c>
      <c r="Y551">
        <v>0</v>
      </c>
    </row>
    <row r="552" spans="1:25" x14ac:dyDescent="0.25">
      <c r="A552" s="1" t="s">
        <v>25</v>
      </c>
      <c r="B552" s="1" t="s">
        <v>26</v>
      </c>
      <c r="C552" s="1" t="s">
        <v>27</v>
      </c>
      <c r="D552">
        <v>5.0000000000000001E-301</v>
      </c>
      <c r="E552">
        <v>5.0000000000000001E-301</v>
      </c>
      <c r="F552">
        <v>5.0000000000000001E-301</v>
      </c>
      <c r="G552">
        <v>6.5410858951508999E-9</v>
      </c>
      <c r="H552">
        <v>5.0000000000000001E-301</v>
      </c>
      <c r="I552">
        <v>0</v>
      </c>
      <c r="J552">
        <v>-6631269.79</v>
      </c>
      <c r="K552">
        <v>0</v>
      </c>
      <c r="L552">
        <v>15</v>
      </c>
      <c r="M552" s="1" t="s">
        <v>28</v>
      </c>
      <c r="N552">
        <v>122057</v>
      </c>
      <c r="O552" s="1" t="s">
        <v>29</v>
      </c>
      <c r="P552" s="1" t="s">
        <v>30</v>
      </c>
      <c r="Q552" s="1" t="s">
        <v>31</v>
      </c>
      <c r="R552" s="1"/>
      <c r="S552" s="1"/>
      <c r="T552" s="1" t="s">
        <v>582</v>
      </c>
      <c r="U552" s="1" t="s">
        <v>1263</v>
      </c>
      <c r="V552">
        <v>14924.29</v>
      </c>
      <c r="W552">
        <v>0</v>
      </c>
      <c r="X552">
        <v>14924.29</v>
      </c>
      <c r="Y552">
        <v>0</v>
      </c>
    </row>
    <row r="553" spans="1:25" x14ac:dyDescent="0.25">
      <c r="A553" s="1" t="s">
        <v>25</v>
      </c>
      <c r="B553" s="1" t="s">
        <v>26</v>
      </c>
      <c r="C553" s="1" t="s">
        <v>27</v>
      </c>
      <c r="D553">
        <v>5.0000000000000001E-301</v>
      </c>
      <c r="E553">
        <v>5.0000000000000001E-301</v>
      </c>
      <c r="F553">
        <v>5.0000000000000001E-301</v>
      </c>
      <c r="G553">
        <v>6.5410858951508999E-9</v>
      </c>
      <c r="H553">
        <v>5.0000000000000001E-301</v>
      </c>
      <c r="I553">
        <v>0</v>
      </c>
      <c r="J553">
        <v>-6631269.79</v>
      </c>
      <c r="K553">
        <v>0</v>
      </c>
      <c r="L553">
        <v>15</v>
      </c>
      <c r="M553" s="1" t="s">
        <v>28</v>
      </c>
      <c r="N553">
        <v>122057</v>
      </c>
      <c r="O553" s="1" t="s">
        <v>29</v>
      </c>
      <c r="P553" s="1" t="s">
        <v>30</v>
      </c>
      <c r="Q553" s="1" t="s">
        <v>31</v>
      </c>
      <c r="R553" s="1"/>
      <c r="S553" s="1"/>
      <c r="T553" s="1" t="s">
        <v>583</v>
      </c>
      <c r="U553" s="1" t="s">
        <v>1264</v>
      </c>
      <c r="V553">
        <v>9703.7999999999993</v>
      </c>
      <c r="W553">
        <v>0</v>
      </c>
      <c r="X553">
        <v>9703.7999999999993</v>
      </c>
      <c r="Y553">
        <v>0</v>
      </c>
    </row>
    <row r="554" spans="1:25" x14ac:dyDescent="0.25">
      <c r="A554" s="1" t="s">
        <v>25</v>
      </c>
      <c r="B554" s="1" t="s">
        <v>26</v>
      </c>
      <c r="C554" s="1" t="s">
        <v>27</v>
      </c>
      <c r="D554">
        <v>5.0000000000000001E-301</v>
      </c>
      <c r="E554">
        <v>5.0000000000000001E-301</v>
      </c>
      <c r="F554">
        <v>5.0000000000000001E-301</v>
      </c>
      <c r="G554">
        <v>6.5410858951508999E-9</v>
      </c>
      <c r="H554">
        <v>5.0000000000000001E-301</v>
      </c>
      <c r="I554">
        <v>0</v>
      </c>
      <c r="J554">
        <v>-6631269.79</v>
      </c>
      <c r="K554">
        <v>0</v>
      </c>
      <c r="L554">
        <v>15</v>
      </c>
      <c r="M554" s="1" t="s">
        <v>28</v>
      </c>
      <c r="N554">
        <v>122057</v>
      </c>
      <c r="O554" s="1" t="s">
        <v>29</v>
      </c>
      <c r="P554" s="1" t="s">
        <v>30</v>
      </c>
      <c r="Q554" s="1" t="s">
        <v>31</v>
      </c>
      <c r="R554" s="1"/>
      <c r="S554" s="1"/>
      <c r="T554" s="1" t="s">
        <v>584</v>
      </c>
      <c r="U554" s="1" t="s">
        <v>1265</v>
      </c>
      <c r="V554">
        <v>2474.88</v>
      </c>
      <c r="W554">
        <v>0</v>
      </c>
      <c r="X554">
        <v>2474.88</v>
      </c>
      <c r="Y554">
        <v>0</v>
      </c>
    </row>
    <row r="555" spans="1:25" x14ac:dyDescent="0.25">
      <c r="A555" s="1" t="s">
        <v>25</v>
      </c>
      <c r="B555" s="1" t="s">
        <v>26</v>
      </c>
      <c r="C555" s="1" t="s">
        <v>27</v>
      </c>
      <c r="D555">
        <v>5.0000000000000001E-301</v>
      </c>
      <c r="E555">
        <v>5.0000000000000001E-301</v>
      </c>
      <c r="F555">
        <v>5.0000000000000001E-301</v>
      </c>
      <c r="G555">
        <v>6.5410858951508999E-9</v>
      </c>
      <c r="H555">
        <v>5.0000000000000001E-301</v>
      </c>
      <c r="I555">
        <v>0</v>
      </c>
      <c r="J555">
        <v>-6631269.79</v>
      </c>
      <c r="K555">
        <v>0</v>
      </c>
      <c r="L555">
        <v>15</v>
      </c>
      <c r="M555" s="1" t="s">
        <v>28</v>
      </c>
      <c r="N555">
        <v>122057</v>
      </c>
      <c r="O555" s="1" t="s">
        <v>29</v>
      </c>
      <c r="P555" s="1" t="s">
        <v>30</v>
      </c>
      <c r="Q555" s="1" t="s">
        <v>31</v>
      </c>
      <c r="R555" s="1"/>
      <c r="S555" s="1"/>
      <c r="T555" s="1" t="s">
        <v>585</v>
      </c>
      <c r="U555" s="1" t="s">
        <v>1266</v>
      </c>
      <c r="V555">
        <v>88077.8</v>
      </c>
      <c r="W555">
        <v>0</v>
      </c>
      <c r="X555">
        <v>88077.8</v>
      </c>
      <c r="Y555">
        <v>0</v>
      </c>
    </row>
    <row r="556" spans="1:25" x14ac:dyDescent="0.25">
      <c r="A556" s="1" t="s">
        <v>25</v>
      </c>
      <c r="B556" s="1" t="s">
        <v>26</v>
      </c>
      <c r="C556" s="1" t="s">
        <v>27</v>
      </c>
      <c r="D556">
        <v>5.0000000000000001E-301</v>
      </c>
      <c r="E556">
        <v>5.0000000000000001E-301</v>
      </c>
      <c r="F556">
        <v>5.0000000000000001E-301</v>
      </c>
      <c r="G556">
        <v>6.5410858951508999E-9</v>
      </c>
      <c r="H556">
        <v>5.0000000000000001E-301</v>
      </c>
      <c r="I556">
        <v>0</v>
      </c>
      <c r="J556">
        <v>-6631269.79</v>
      </c>
      <c r="K556">
        <v>0</v>
      </c>
      <c r="L556">
        <v>15</v>
      </c>
      <c r="M556" s="1" t="s">
        <v>28</v>
      </c>
      <c r="N556">
        <v>122057</v>
      </c>
      <c r="O556" s="1" t="s">
        <v>29</v>
      </c>
      <c r="P556" s="1" t="s">
        <v>30</v>
      </c>
      <c r="Q556" s="1" t="s">
        <v>31</v>
      </c>
      <c r="R556" s="1"/>
      <c r="S556" s="1"/>
      <c r="T556" s="1" t="s">
        <v>586</v>
      </c>
      <c r="U556" s="1" t="s">
        <v>1267</v>
      </c>
      <c r="V556">
        <v>2265.35</v>
      </c>
      <c r="W556">
        <v>0</v>
      </c>
      <c r="X556">
        <v>2265.35</v>
      </c>
      <c r="Y556">
        <v>0</v>
      </c>
    </row>
    <row r="557" spans="1:25" x14ac:dyDescent="0.25">
      <c r="A557" s="1" t="s">
        <v>25</v>
      </c>
      <c r="B557" s="1" t="s">
        <v>26</v>
      </c>
      <c r="C557" s="1" t="s">
        <v>27</v>
      </c>
      <c r="D557">
        <v>5.0000000000000001E-301</v>
      </c>
      <c r="E557">
        <v>5.0000000000000001E-301</v>
      </c>
      <c r="F557">
        <v>5.0000000000000001E-301</v>
      </c>
      <c r="G557">
        <v>6.5410858951508999E-9</v>
      </c>
      <c r="H557">
        <v>5.0000000000000001E-301</v>
      </c>
      <c r="I557">
        <v>0</v>
      </c>
      <c r="J557">
        <v>-6631269.79</v>
      </c>
      <c r="K557">
        <v>0</v>
      </c>
      <c r="L557">
        <v>15</v>
      </c>
      <c r="M557" s="1" t="s">
        <v>28</v>
      </c>
      <c r="N557">
        <v>122057</v>
      </c>
      <c r="O557" s="1" t="s">
        <v>29</v>
      </c>
      <c r="P557" s="1" t="s">
        <v>30</v>
      </c>
      <c r="Q557" s="1" t="s">
        <v>31</v>
      </c>
      <c r="R557" s="1"/>
      <c r="S557" s="1"/>
      <c r="T557" s="1" t="s">
        <v>587</v>
      </c>
      <c r="U557" s="1" t="s">
        <v>1268</v>
      </c>
      <c r="V557">
        <v>17840.669999999998</v>
      </c>
      <c r="W557">
        <v>181.98</v>
      </c>
      <c r="X557">
        <v>17658.689999999999</v>
      </c>
      <c r="Y557">
        <v>0</v>
      </c>
    </row>
    <row r="558" spans="1:25" x14ac:dyDescent="0.25">
      <c r="A558" s="1" t="s">
        <v>25</v>
      </c>
      <c r="B558" s="1" t="s">
        <v>26</v>
      </c>
      <c r="C558" s="1" t="s">
        <v>27</v>
      </c>
      <c r="D558">
        <v>5.0000000000000001E-301</v>
      </c>
      <c r="E558">
        <v>5.0000000000000001E-301</v>
      </c>
      <c r="F558">
        <v>5.0000000000000001E-301</v>
      </c>
      <c r="G558">
        <v>6.5410858951508999E-9</v>
      </c>
      <c r="H558">
        <v>5.0000000000000001E-301</v>
      </c>
      <c r="I558">
        <v>0</v>
      </c>
      <c r="J558">
        <v>-6631269.79</v>
      </c>
      <c r="K558">
        <v>0</v>
      </c>
      <c r="L558">
        <v>15</v>
      </c>
      <c r="M558" s="1" t="s">
        <v>28</v>
      </c>
      <c r="N558">
        <v>122057</v>
      </c>
      <c r="O558" s="1" t="s">
        <v>29</v>
      </c>
      <c r="P558" s="1" t="s">
        <v>30</v>
      </c>
      <c r="Q558" s="1" t="s">
        <v>31</v>
      </c>
      <c r="R558" s="1"/>
      <c r="S558" s="1"/>
      <c r="T558" s="1" t="s">
        <v>588</v>
      </c>
      <c r="U558" s="1" t="s">
        <v>1269</v>
      </c>
      <c r="V558">
        <v>281584.99</v>
      </c>
      <c r="W558">
        <v>4451.54</v>
      </c>
      <c r="X558">
        <v>277133.45</v>
      </c>
      <c r="Y558">
        <v>0</v>
      </c>
    </row>
    <row r="559" spans="1:25" x14ac:dyDescent="0.25">
      <c r="A559" s="1" t="s">
        <v>25</v>
      </c>
      <c r="B559" s="1" t="s">
        <v>26</v>
      </c>
      <c r="C559" s="1" t="s">
        <v>27</v>
      </c>
      <c r="D559">
        <v>5.0000000000000001E-301</v>
      </c>
      <c r="E559">
        <v>5.0000000000000001E-301</v>
      </c>
      <c r="F559">
        <v>5.0000000000000001E-301</v>
      </c>
      <c r="G559">
        <v>6.5410858951508999E-9</v>
      </c>
      <c r="H559">
        <v>5.0000000000000001E-301</v>
      </c>
      <c r="I559">
        <v>0</v>
      </c>
      <c r="J559">
        <v>-6631269.79</v>
      </c>
      <c r="K559">
        <v>0</v>
      </c>
      <c r="L559">
        <v>15</v>
      </c>
      <c r="M559" s="1" t="s">
        <v>28</v>
      </c>
      <c r="N559">
        <v>122057</v>
      </c>
      <c r="O559" s="1" t="s">
        <v>29</v>
      </c>
      <c r="P559" s="1" t="s">
        <v>30</v>
      </c>
      <c r="Q559" s="1" t="s">
        <v>31</v>
      </c>
      <c r="R559" s="1"/>
      <c r="S559" s="1"/>
      <c r="T559" s="1" t="s">
        <v>589</v>
      </c>
      <c r="U559" s="1" t="s">
        <v>1270</v>
      </c>
      <c r="V559">
        <v>5371.15</v>
      </c>
      <c r="W559">
        <v>5463.85</v>
      </c>
      <c r="X559">
        <v>-92.700000000000699</v>
      </c>
      <c r="Y559">
        <v>0</v>
      </c>
    </row>
    <row r="560" spans="1:25" x14ac:dyDescent="0.25">
      <c r="A560" s="1" t="s">
        <v>25</v>
      </c>
      <c r="B560" s="1" t="s">
        <v>26</v>
      </c>
      <c r="C560" s="1" t="s">
        <v>27</v>
      </c>
      <c r="D560">
        <v>5.0000000000000001E-301</v>
      </c>
      <c r="E560">
        <v>5.0000000000000001E-301</v>
      </c>
      <c r="F560">
        <v>5.0000000000000001E-301</v>
      </c>
      <c r="G560">
        <v>6.5410858951508999E-9</v>
      </c>
      <c r="H560">
        <v>5.0000000000000001E-301</v>
      </c>
      <c r="I560">
        <v>0</v>
      </c>
      <c r="J560">
        <v>-6631269.79</v>
      </c>
      <c r="K560">
        <v>0</v>
      </c>
      <c r="L560">
        <v>15</v>
      </c>
      <c r="M560" s="1" t="s">
        <v>28</v>
      </c>
      <c r="N560">
        <v>122057</v>
      </c>
      <c r="O560" s="1" t="s">
        <v>29</v>
      </c>
      <c r="P560" s="1" t="s">
        <v>30</v>
      </c>
      <c r="Q560" s="1" t="s">
        <v>31</v>
      </c>
      <c r="R560" s="1"/>
      <c r="S560" s="1"/>
      <c r="T560" s="1" t="s">
        <v>590</v>
      </c>
      <c r="U560" s="1" t="s">
        <v>1271</v>
      </c>
      <c r="V560">
        <v>3870</v>
      </c>
      <c r="W560">
        <v>5160</v>
      </c>
      <c r="X560">
        <v>-1290</v>
      </c>
      <c r="Y560">
        <v>0</v>
      </c>
    </row>
    <row r="561" spans="1:25" x14ac:dyDescent="0.25">
      <c r="A561" s="1" t="s">
        <v>25</v>
      </c>
      <c r="B561" s="1" t="s">
        <v>26</v>
      </c>
      <c r="C561" s="1" t="s">
        <v>27</v>
      </c>
      <c r="D561">
        <v>5.0000000000000001E-301</v>
      </c>
      <c r="E561">
        <v>5.0000000000000001E-301</v>
      </c>
      <c r="F561">
        <v>5.0000000000000001E-301</v>
      </c>
      <c r="G561">
        <v>6.5410858951508999E-9</v>
      </c>
      <c r="H561">
        <v>5.0000000000000001E-301</v>
      </c>
      <c r="I561">
        <v>0</v>
      </c>
      <c r="J561">
        <v>-6631269.79</v>
      </c>
      <c r="K561">
        <v>0</v>
      </c>
      <c r="L561">
        <v>15</v>
      </c>
      <c r="M561" s="1" t="s">
        <v>28</v>
      </c>
      <c r="N561">
        <v>122057</v>
      </c>
      <c r="O561" s="1" t="s">
        <v>29</v>
      </c>
      <c r="P561" s="1" t="s">
        <v>30</v>
      </c>
      <c r="Q561" s="1" t="s">
        <v>31</v>
      </c>
      <c r="R561" s="1"/>
      <c r="S561" s="1"/>
      <c r="T561" s="1" t="s">
        <v>591</v>
      </c>
      <c r="U561" s="1" t="s">
        <v>1272</v>
      </c>
      <c r="V561">
        <v>71388.34</v>
      </c>
      <c r="W561">
        <v>73067.62</v>
      </c>
      <c r="X561">
        <v>-1679.28</v>
      </c>
      <c r="Y561">
        <v>0</v>
      </c>
    </row>
    <row r="562" spans="1:25" x14ac:dyDescent="0.25">
      <c r="A562" s="1" t="s">
        <v>25</v>
      </c>
      <c r="B562" s="1" t="s">
        <v>26</v>
      </c>
      <c r="C562" s="1" t="s">
        <v>27</v>
      </c>
      <c r="D562">
        <v>5.0000000000000001E-301</v>
      </c>
      <c r="E562">
        <v>5.0000000000000001E-301</v>
      </c>
      <c r="F562">
        <v>5.0000000000000001E-301</v>
      </c>
      <c r="G562">
        <v>6.5410858951508999E-9</v>
      </c>
      <c r="H562">
        <v>5.0000000000000001E-301</v>
      </c>
      <c r="I562">
        <v>0</v>
      </c>
      <c r="J562">
        <v>-6631269.79</v>
      </c>
      <c r="K562">
        <v>0</v>
      </c>
      <c r="L562">
        <v>15</v>
      </c>
      <c r="M562" s="1" t="s">
        <v>28</v>
      </c>
      <c r="N562">
        <v>122057</v>
      </c>
      <c r="O562" s="1" t="s">
        <v>29</v>
      </c>
      <c r="P562" s="1" t="s">
        <v>30</v>
      </c>
      <c r="Q562" s="1" t="s">
        <v>31</v>
      </c>
      <c r="R562" s="1"/>
      <c r="S562" s="1"/>
      <c r="T562" s="1" t="s">
        <v>592</v>
      </c>
      <c r="U562" s="1" t="s">
        <v>1273</v>
      </c>
      <c r="V562">
        <v>217811.99</v>
      </c>
      <c r="W562">
        <v>0</v>
      </c>
      <c r="X562">
        <v>217811.99</v>
      </c>
      <c r="Y562">
        <v>0</v>
      </c>
    </row>
    <row r="563" spans="1:25" x14ac:dyDescent="0.25">
      <c r="A563" s="1" t="s">
        <v>25</v>
      </c>
      <c r="B563" s="1" t="s">
        <v>26</v>
      </c>
      <c r="C563" s="1" t="s">
        <v>27</v>
      </c>
      <c r="D563">
        <v>5.0000000000000001E-301</v>
      </c>
      <c r="E563">
        <v>5.0000000000000001E-301</v>
      </c>
      <c r="F563">
        <v>5.0000000000000001E-301</v>
      </c>
      <c r="G563">
        <v>6.5410858951508999E-9</v>
      </c>
      <c r="H563">
        <v>5.0000000000000001E-301</v>
      </c>
      <c r="I563">
        <v>0</v>
      </c>
      <c r="J563">
        <v>-6631269.79</v>
      </c>
      <c r="K563">
        <v>0</v>
      </c>
      <c r="L563">
        <v>15</v>
      </c>
      <c r="M563" s="1" t="s">
        <v>28</v>
      </c>
      <c r="N563">
        <v>122057</v>
      </c>
      <c r="O563" s="1" t="s">
        <v>29</v>
      </c>
      <c r="P563" s="1" t="s">
        <v>30</v>
      </c>
      <c r="Q563" s="1" t="s">
        <v>31</v>
      </c>
      <c r="R563" s="1"/>
      <c r="S563" s="1"/>
      <c r="T563" s="1" t="s">
        <v>593</v>
      </c>
      <c r="U563" s="1" t="s">
        <v>1274</v>
      </c>
      <c r="V563">
        <v>2470.1999999999998</v>
      </c>
      <c r="W563">
        <v>0</v>
      </c>
      <c r="X563">
        <v>2470.1999999999998</v>
      </c>
      <c r="Y563">
        <v>0</v>
      </c>
    </row>
    <row r="564" spans="1:25" x14ac:dyDescent="0.25">
      <c r="A564" s="1" t="s">
        <v>25</v>
      </c>
      <c r="B564" s="1" t="s">
        <v>26</v>
      </c>
      <c r="C564" s="1" t="s">
        <v>27</v>
      </c>
      <c r="D564">
        <v>5.0000000000000001E-301</v>
      </c>
      <c r="E564">
        <v>5.0000000000000001E-301</v>
      </c>
      <c r="F564">
        <v>5.0000000000000001E-301</v>
      </c>
      <c r="G564">
        <v>6.5410858951508999E-9</v>
      </c>
      <c r="H564">
        <v>5.0000000000000001E-301</v>
      </c>
      <c r="I564">
        <v>0</v>
      </c>
      <c r="J564">
        <v>-6631269.79</v>
      </c>
      <c r="K564">
        <v>0</v>
      </c>
      <c r="L564">
        <v>15</v>
      </c>
      <c r="M564" s="1" t="s">
        <v>28</v>
      </c>
      <c r="N564">
        <v>122057</v>
      </c>
      <c r="O564" s="1" t="s">
        <v>29</v>
      </c>
      <c r="P564" s="1" t="s">
        <v>30</v>
      </c>
      <c r="Q564" s="1" t="s">
        <v>31</v>
      </c>
      <c r="R564" s="1"/>
      <c r="S564" s="1"/>
      <c r="T564" s="1" t="s">
        <v>594</v>
      </c>
      <c r="U564" s="1" t="s">
        <v>1275</v>
      </c>
      <c r="V564">
        <v>76642.600000000006</v>
      </c>
      <c r="W564">
        <v>0</v>
      </c>
      <c r="X564">
        <v>76642.600000000006</v>
      </c>
      <c r="Y564">
        <v>0</v>
      </c>
    </row>
    <row r="565" spans="1:25" x14ac:dyDescent="0.25">
      <c r="A565" s="1" t="s">
        <v>25</v>
      </c>
      <c r="B565" s="1" t="s">
        <v>26</v>
      </c>
      <c r="C565" s="1" t="s">
        <v>27</v>
      </c>
      <c r="D565">
        <v>5.0000000000000001E-301</v>
      </c>
      <c r="E565">
        <v>5.0000000000000001E-301</v>
      </c>
      <c r="F565">
        <v>5.0000000000000001E-301</v>
      </c>
      <c r="G565">
        <v>6.5410858951508999E-9</v>
      </c>
      <c r="H565">
        <v>5.0000000000000001E-301</v>
      </c>
      <c r="I565">
        <v>0</v>
      </c>
      <c r="J565">
        <v>-6631269.79</v>
      </c>
      <c r="K565">
        <v>0</v>
      </c>
      <c r="L565">
        <v>15</v>
      </c>
      <c r="M565" s="1" t="s">
        <v>28</v>
      </c>
      <c r="N565">
        <v>122057</v>
      </c>
      <c r="O565" s="1" t="s">
        <v>29</v>
      </c>
      <c r="P565" s="1" t="s">
        <v>30</v>
      </c>
      <c r="Q565" s="1" t="s">
        <v>31</v>
      </c>
      <c r="R565" s="1"/>
      <c r="S565" s="1"/>
      <c r="T565" s="1" t="s">
        <v>595</v>
      </c>
      <c r="U565" s="1" t="s">
        <v>1276</v>
      </c>
      <c r="V565">
        <v>869</v>
      </c>
      <c r="W565">
        <v>0</v>
      </c>
      <c r="X565">
        <v>869</v>
      </c>
      <c r="Y565">
        <v>0</v>
      </c>
    </row>
    <row r="566" spans="1:25" x14ac:dyDescent="0.25">
      <c r="A566" s="1" t="s">
        <v>25</v>
      </c>
      <c r="B566" s="1" t="s">
        <v>26</v>
      </c>
      <c r="C566" s="1" t="s">
        <v>27</v>
      </c>
      <c r="D566">
        <v>5.0000000000000001E-301</v>
      </c>
      <c r="E566">
        <v>5.0000000000000001E-301</v>
      </c>
      <c r="F566">
        <v>5.0000000000000001E-301</v>
      </c>
      <c r="G566">
        <v>6.5410858951508999E-9</v>
      </c>
      <c r="H566">
        <v>5.0000000000000001E-301</v>
      </c>
      <c r="I566">
        <v>0</v>
      </c>
      <c r="J566">
        <v>-6631269.79</v>
      </c>
      <c r="K566">
        <v>0</v>
      </c>
      <c r="L566">
        <v>15</v>
      </c>
      <c r="M566" s="1" t="s">
        <v>28</v>
      </c>
      <c r="N566">
        <v>122057</v>
      </c>
      <c r="O566" s="1" t="s">
        <v>29</v>
      </c>
      <c r="P566" s="1" t="s">
        <v>30</v>
      </c>
      <c r="Q566" s="1" t="s">
        <v>31</v>
      </c>
      <c r="R566" s="1"/>
      <c r="S566" s="1"/>
      <c r="T566" s="1" t="s">
        <v>596</v>
      </c>
      <c r="U566" s="1" t="s">
        <v>1277</v>
      </c>
      <c r="V566">
        <v>61556.5</v>
      </c>
      <c r="W566">
        <v>12674.58</v>
      </c>
      <c r="X566">
        <v>48881.919999999998</v>
      </c>
      <c r="Y566">
        <v>0</v>
      </c>
    </row>
    <row r="567" spans="1:25" x14ac:dyDescent="0.25">
      <c r="A567" s="1" t="s">
        <v>25</v>
      </c>
      <c r="B567" s="1" t="s">
        <v>26</v>
      </c>
      <c r="C567" s="1" t="s">
        <v>27</v>
      </c>
      <c r="D567">
        <v>5.0000000000000001E-301</v>
      </c>
      <c r="E567">
        <v>5.0000000000000001E-301</v>
      </c>
      <c r="F567">
        <v>5.0000000000000001E-301</v>
      </c>
      <c r="G567">
        <v>6.5410858951508999E-9</v>
      </c>
      <c r="H567">
        <v>5.0000000000000001E-301</v>
      </c>
      <c r="I567">
        <v>0</v>
      </c>
      <c r="J567">
        <v>-6631269.79</v>
      </c>
      <c r="K567">
        <v>0</v>
      </c>
      <c r="L567">
        <v>15</v>
      </c>
      <c r="M567" s="1" t="s">
        <v>28</v>
      </c>
      <c r="N567">
        <v>122057</v>
      </c>
      <c r="O567" s="1" t="s">
        <v>29</v>
      </c>
      <c r="P567" s="1" t="s">
        <v>30</v>
      </c>
      <c r="Q567" s="1" t="s">
        <v>31</v>
      </c>
      <c r="R567" s="1"/>
      <c r="S567" s="1"/>
      <c r="T567" s="1" t="s">
        <v>597</v>
      </c>
      <c r="U567" s="1" t="s">
        <v>1278</v>
      </c>
      <c r="V567">
        <v>20698.490000000002</v>
      </c>
      <c r="W567">
        <v>3668.67</v>
      </c>
      <c r="X567">
        <v>17029.82</v>
      </c>
      <c r="Y567">
        <v>0</v>
      </c>
    </row>
    <row r="568" spans="1:25" x14ac:dyDescent="0.25">
      <c r="A568" s="1" t="s">
        <v>25</v>
      </c>
      <c r="B568" s="1" t="s">
        <v>26</v>
      </c>
      <c r="C568" s="1" t="s">
        <v>27</v>
      </c>
      <c r="D568">
        <v>5.0000000000000001E-301</v>
      </c>
      <c r="E568">
        <v>5.0000000000000001E-301</v>
      </c>
      <c r="F568">
        <v>5.0000000000000001E-301</v>
      </c>
      <c r="G568">
        <v>6.5410858951508999E-9</v>
      </c>
      <c r="H568">
        <v>5.0000000000000001E-301</v>
      </c>
      <c r="I568">
        <v>0</v>
      </c>
      <c r="J568">
        <v>-6631269.79</v>
      </c>
      <c r="K568">
        <v>0</v>
      </c>
      <c r="L568">
        <v>15</v>
      </c>
      <c r="M568" s="1" t="s">
        <v>28</v>
      </c>
      <c r="N568">
        <v>122057</v>
      </c>
      <c r="O568" s="1" t="s">
        <v>29</v>
      </c>
      <c r="P568" s="1" t="s">
        <v>30</v>
      </c>
      <c r="Q568" s="1" t="s">
        <v>31</v>
      </c>
      <c r="R568" s="1"/>
      <c r="S568" s="1"/>
      <c r="T568" s="1" t="s">
        <v>598</v>
      </c>
      <c r="U568" s="1" t="s">
        <v>1279</v>
      </c>
      <c r="V568">
        <v>3867.6</v>
      </c>
      <c r="W568">
        <v>0</v>
      </c>
      <c r="X568">
        <v>3867.6</v>
      </c>
      <c r="Y568">
        <v>0</v>
      </c>
    </row>
    <row r="569" spans="1:25" x14ac:dyDescent="0.25">
      <c r="A569" s="1" t="s">
        <v>25</v>
      </c>
      <c r="B569" s="1" t="s">
        <v>26</v>
      </c>
      <c r="C569" s="1" t="s">
        <v>27</v>
      </c>
      <c r="D569">
        <v>5.0000000000000001E-301</v>
      </c>
      <c r="E569">
        <v>5.0000000000000001E-301</v>
      </c>
      <c r="F569">
        <v>5.0000000000000001E-301</v>
      </c>
      <c r="G569">
        <v>6.5410858951508999E-9</v>
      </c>
      <c r="H569">
        <v>5.0000000000000001E-301</v>
      </c>
      <c r="I569">
        <v>0</v>
      </c>
      <c r="J569">
        <v>-6631269.79</v>
      </c>
      <c r="K569">
        <v>0</v>
      </c>
      <c r="L569">
        <v>15</v>
      </c>
      <c r="M569" s="1" t="s">
        <v>28</v>
      </c>
      <c r="N569">
        <v>122057</v>
      </c>
      <c r="O569" s="1" t="s">
        <v>29</v>
      </c>
      <c r="P569" s="1" t="s">
        <v>30</v>
      </c>
      <c r="Q569" s="1" t="s">
        <v>31</v>
      </c>
      <c r="R569" s="1"/>
      <c r="S569" s="1"/>
      <c r="T569" s="1" t="s">
        <v>599</v>
      </c>
      <c r="U569" s="1" t="s">
        <v>1280</v>
      </c>
      <c r="V569">
        <v>50073.97</v>
      </c>
      <c r="W569">
        <v>24547.91</v>
      </c>
      <c r="X569">
        <v>25526.06</v>
      </c>
      <c r="Y569">
        <v>0</v>
      </c>
    </row>
    <row r="570" spans="1:25" x14ac:dyDescent="0.25">
      <c r="A570" s="1" t="s">
        <v>25</v>
      </c>
      <c r="B570" s="1" t="s">
        <v>26</v>
      </c>
      <c r="C570" s="1" t="s">
        <v>27</v>
      </c>
      <c r="D570">
        <v>5.0000000000000001E-301</v>
      </c>
      <c r="E570">
        <v>5.0000000000000001E-301</v>
      </c>
      <c r="F570">
        <v>5.0000000000000001E-301</v>
      </c>
      <c r="G570">
        <v>6.5410858951508999E-9</v>
      </c>
      <c r="H570">
        <v>5.0000000000000001E-301</v>
      </c>
      <c r="I570">
        <v>0</v>
      </c>
      <c r="J570">
        <v>-6631269.79</v>
      </c>
      <c r="K570">
        <v>0</v>
      </c>
      <c r="L570">
        <v>15</v>
      </c>
      <c r="M570" s="1" t="s">
        <v>28</v>
      </c>
      <c r="N570">
        <v>122057</v>
      </c>
      <c r="O570" s="1" t="s">
        <v>29</v>
      </c>
      <c r="P570" s="1" t="s">
        <v>30</v>
      </c>
      <c r="Q570" s="1" t="s">
        <v>31</v>
      </c>
      <c r="R570" s="1"/>
      <c r="S570" s="1"/>
      <c r="T570" s="1" t="s">
        <v>600</v>
      </c>
      <c r="U570" s="1" t="s">
        <v>1281</v>
      </c>
      <c r="V570">
        <v>22329.27</v>
      </c>
      <c r="W570">
        <v>0</v>
      </c>
      <c r="X570">
        <v>22329.27</v>
      </c>
      <c r="Y570">
        <v>0</v>
      </c>
    </row>
    <row r="571" spans="1:25" x14ac:dyDescent="0.25">
      <c r="A571" s="1" t="s">
        <v>25</v>
      </c>
      <c r="B571" s="1" t="s">
        <v>26</v>
      </c>
      <c r="C571" s="1" t="s">
        <v>27</v>
      </c>
      <c r="D571">
        <v>5.0000000000000001E-301</v>
      </c>
      <c r="E571">
        <v>5.0000000000000001E-301</v>
      </c>
      <c r="F571">
        <v>5.0000000000000001E-301</v>
      </c>
      <c r="G571">
        <v>6.5410858951508999E-9</v>
      </c>
      <c r="H571">
        <v>5.0000000000000001E-301</v>
      </c>
      <c r="I571">
        <v>0</v>
      </c>
      <c r="J571">
        <v>-6631269.79</v>
      </c>
      <c r="K571">
        <v>0</v>
      </c>
      <c r="L571">
        <v>15</v>
      </c>
      <c r="M571" s="1" t="s">
        <v>28</v>
      </c>
      <c r="N571">
        <v>122057</v>
      </c>
      <c r="O571" s="1" t="s">
        <v>29</v>
      </c>
      <c r="P571" s="1" t="s">
        <v>30</v>
      </c>
      <c r="Q571" s="1" t="s">
        <v>31</v>
      </c>
      <c r="R571" s="1"/>
      <c r="S571" s="1"/>
      <c r="T571" s="1" t="s">
        <v>601</v>
      </c>
      <c r="U571" s="1" t="s">
        <v>1282</v>
      </c>
      <c r="V571">
        <v>2985.67</v>
      </c>
      <c r="W571">
        <v>0</v>
      </c>
      <c r="X571">
        <v>2985.67</v>
      </c>
      <c r="Y571">
        <v>0</v>
      </c>
    </row>
    <row r="572" spans="1:25" x14ac:dyDescent="0.25">
      <c r="A572" s="1" t="s">
        <v>25</v>
      </c>
      <c r="B572" s="1" t="s">
        <v>26</v>
      </c>
      <c r="C572" s="1" t="s">
        <v>27</v>
      </c>
      <c r="D572">
        <v>5.0000000000000001E-301</v>
      </c>
      <c r="E572">
        <v>5.0000000000000001E-301</v>
      </c>
      <c r="F572">
        <v>5.0000000000000001E-301</v>
      </c>
      <c r="G572">
        <v>6.5410858951508999E-9</v>
      </c>
      <c r="H572">
        <v>5.0000000000000001E-301</v>
      </c>
      <c r="I572">
        <v>0</v>
      </c>
      <c r="J572">
        <v>-6631269.79</v>
      </c>
      <c r="K572">
        <v>0</v>
      </c>
      <c r="L572">
        <v>15</v>
      </c>
      <c r="M572" s="1" t="s">
        <v>28</v>
      </c>
      <c r="N572">
        <v>122057</v>
      </c>
      <c r="O572" s="1" t="s">
        <v>29</v>
      </c>
      <c r="P572" s="1" t="s">
        <v>30</v>
      </c>
      <c r="Q572" s="1" t="s">
        <v>31</v>
      </c>
      <c r="R572" s="1"/>
      <c r="S572" s="1"/>
      <c r="T572" s="1" t="s">
        <v>602</v>
      </c>
      <c r="U572" s="1" t="s">
        <v>1283</v>
      </c>
      <c r="V572">
        <v>4393.53</v>
      </c>
      <c r="W572">
        <v>0</v>
      </c>
      <c r="X572">
        <v>4393.53</v>
      </c>
      <c r="Y572">
        <v>0</v>
      </c>
    </row>
    <row r="573" spans="1:25" x14ac:dyDescent="0.25">
      <c r="A573" s="1" t="s">
        <v>25</v>
      </c>
      <c r="B573" s="1" t="s">
        <v>26</v>
      </c>
      <c r="C573" s="1" t="s">
        <v>27</v>
      </c>
      <c r="D573">
        <v>5.0000000000000001E-301</v>
      </c>
      <c r="E573">
        <v>5.0000000000000001E-301</v>
      </c>
      <c r="F573">
        <v>5.0000000000000001E-301</v>
      </c>
      <c r="G573">
        <v>6.5410858951508999E-9</v>
      </c>
      <c r="H573">
        <v>5.0000000000000001E-301</v>
      </c>
      <c r="I573">
        <v>0</v>
      </c>
      <c r="J573">
        <v>-6631269.79</v>
      </c>
      <c r="K573">
        <v>0</v>
      </c>
      <c r="L573">
        <v>15</v>
      </c>
      <c r="M573" s="1" t="s">
        <v>28</v>
      </c>
      <c r="N573">
        <v>122057</v>
      </c>
      <c r="O573" s="1" t="s">
        <v>29</v>
      </c>
      <c r="P573" s="1" t="s">
        <v>30</v>
      </c>
      <c r="Q573" s="1" t="s">
        <v>31</v>
      </c>
      <c r="R573" s="1"/>
      <c r="S573" s="1"/>
      <c r="T573" s="1" t="s">
        <v>603</v>
      </c>
      <c r="U573" s="1" t="s">
        <v>1284</v>
      </c>
      <c r="V573">
        <v>441.05</v>
      </c>
      <c r="W573">
        <v>0</v>
      </c>
      <c r="X573">
        <v>441.05</v>
      </c>
      <c r="Y573">
        <v>0</v>
      </c>
    </row>
    <row r="574" spans="1:25" x14ac:dyDescent="0.25">
      <c r="A574" s="1" t="s">
        <v>25</v>
      </c>
      <c r="B574" s="1" t="s">
        <v>26</v>
      </c>
      <c r="C574" s="1" t="s">
        <v>27</v>
      </c>
      <c r="D574">
        <v>5.0000000000000001E-301</v>
      </c>
      <c r="E574">
        <v>5.0000000000000001E-301</v>
      </c>
      <c r="F574">
        <v>5.0000000000000001E-301</v>
      </c>
      <c r="G574">
        <v>6.5410858951508999E-9</v>
      </c>
      <c r="H574">
        <v>5.0000000000000001E-301</v>
      </c>
      <c r="I574">
        <v>0</v>
      </c>
      <c r="J574">
        <v>-6631269.79</v>
      </c>
      <c r="K574">
        <v>0</v>
      </c>
      <c r="L574">
        <v>15</v>
      </c>
      <c r="M574" s="1" t="s">
        <v>28</v>
      </c>
      <c r="N574">
        <v>122057</v>
      </c>
      <c r="O574" s="1" t="s">
        <v>29</v>
      </c>
      <c r="P574" s="1" t="s">
        <v>30</v>
      </c>
      <c r="Q574" s="1" t="s">
        <v>31</v>
      </c>
      <c r="R574" s="1"/>
      <c r="S574" s="1"/>
      <c r="T574" s="1" t="s">
        <v>604</v>
      </c>
      <c r="U574" s="1" t="s">
        <v>1285</v>
      </c>
      <c r="V574">
        <v>1560.4</v>
      </c>
      <c r="W574">
        <v>0</v>
      </c>
      <c r="X574">
        <v>1560.4</v>
      </c>
      <c r="Y574">
        <v>0</v>
      </c>
    </row>
    <row r="575" spans="1:25" x14ac:dyDescent="0.25">
      <c r="A575" s="1" t="s">
        <v>25</v>
      </c>
      <c r="B575" s="1" t="s">
        <v>26</v>
      </c>
      <c r="C575" s="1" t="s">
        <v>27</v>
      </c>
      <c r="D575">
        <v>5.0000000000000001E-301</v>
      </c>
      <c r="E575">
        <v>5.0000000000000001E-301</v>
      </c>
      <c r="F575">
        <v>5.0000000000000001E-301</v>
      </c>
      <c r="G575">
        <v>6.5410858951508999E-9</v>
      </c>
      <c r="H575">
        <v>5.0000000000000001E-301</v>
      </c>
      <c r="I575">
        <v>0</v>
      </c>
      <c r="J575">
        <v>-6631269.79</v>
      </c>
      <c r="K575">
        <v>0</v>
      </c>
      <c r="L575">
        <v>15</v>
      </c>
      <c r="M575" s="1" t="s">
        <v>28</v>
      </c>
      <c r="N575">
        <v>122057</v>
      </c>
      <c r="O575" s="1" t="s">
        <v>29</v>
      </c>
      <c r="P575" s="1" t="s">
        <v>30</v>
      </c>
      <c r="Q575" s="1" t="s">
        <v>31</v>
      </c>
      <c r="R575" s="1"/>
      <c r="S575" s="1"/>
      <c r="T575" s="1" t="s">
        <v>605</v>
      </c>
      <c r="U575" s="1" t="s">
        <v>1286</v>
      </c>
      <c r="V575">
        <v>1390.51</v>
      </c>
      <c r="W575">
        <v>0</v>
      </c>
      <c r="X575">
        <v>1390.51</v>
      </c>
      <c r="Y575">
        <v>0</v>
      </c>
    </row>
    <row r="576" spans="1:25" x14ac:dyDescent="0.25">
      <c r="A576" s="1" t="s">
        <v>25</v>
      </c>
      <c r="B576" s="1" t="s">
        <v>26</v>
      </c>
      <c r="C576" s="1" t="s">
        <v>27</v>
      </c>
      <c r="D576">
        <v>5.0000000000000001E-301</v>
      </c>
      <c r="E576">
        <v>5.0000000000000001E-301</v>
      </c>
      <c r="F576">
        <v>5.0000000000000001E-301</v>
      </c>
      <c r="G576">
        <v>6.5410858951508999E-9</v>
      </c>
      <c r="H576">
        <v>5.0000000000000001E-301</v>
      </c>
      <c r="I576">
        <v>0</v>
      </c>
      <c r="J576">
        <v>-6631269.79</v>
      </c>
      <c r="K576">
        <v>0</v>
      </c>
      <c r="L576">
        <v>15</v>
      </c>
      <c r="M576" s="1" t="s">
        <v>28</v>
      </c>
      <c r="N576">
        <v>122057</v>
      </c>
      <c r="O576" s="1" t="s">
        <v>29</v>
      </c>
      <c r="P576" s="1" t="s">
        <v>30</v>
      </c>
      <c r="Q576" s="1" t="s">
        <v>31</v>
      </c>
      <c r="R576" s="1"/>
      <c r="S576" s="1"/>
      <c r="T576" s="1" t="s">
        <v>606</v>
      </c>
      <c r="U576" s="1" t="s">
        <v>1287</v>
      </c>
      <c r="V576">
        <v>5840.21</v>
      </c>
      <c r="W576">
        <v>0</v>
      </c>
      <c r="X576">
        <v>5840.21</v>
      </c>
      <c r="Y576">
        <v>0</v>
      </c>
    </row>
    <row r="577" spans="1:25" x14ac:dyDescent="0.25">
      <c r="A577" s="1" t="s">
        <v>25</v>
      </c>
      <c r="B577" s="1" t="s">
        <v>26</v>
      </c>
      <c r="C577" s="1" t="s">
        <v>27</v>
      </c>
      <c r="D577">
        <v>5.0000000000000001E-301</v>
      </c>
      <c r="E577">
        <v>5.0000000000000001E-301</v>
      </c>
      <c r="F577">
        <v>5.0000000000000001E-301</v>
      </c>
      <c r="G577">
        <v>6.5410858951508999E-9</v>
      </c>
      <c r="H577">
        <v>5.0000000000000001E-301</v>
      </c>
      <c r="I577">
        <v>0</v>
      </c>
      <c r="J577">
        <v>-6631269.79</v>
      </c>
      <c r="K577">
        <v>0</v>
      </c>
      <c r="L577">
        <v>15</v>
      </c>
      <c r="M577" s="1" t="s">
        <v>28</v>
      </c>
      <c r="N577">
        <v>122057</v>
      </c>
      <c r="O577" s="1" t="s">
        <v>29</v>
      </c>
      <c r="P577" s="1" t="s">
        <v>30</v>
      </c>
      <c r="Q577" s="1" t="s">
        <v>31</v>
      </c>
      <c r="R577" s="1"/>
      <c r="S577" s="1"/>
      <c r="T577" s="1" t="s">
        <v>607</v>
      </c>
      <c r="U577" s="1" t="s">
        <v>1288</v>
      </c>
      <c r="V577">
        <v>9525.6200000000008</v>
      </c>
      <c r="W577">
        <v>52.76</v>
      </c>
      <c r="X577">
        <v>9472.86</v>
      </c>
      <c r="Y577">
        <v>0</v>
      </c>
    </row>
    <row r="578" spans="1:25" x14ac:dyDescent="0.25">
      <c r="A578" s="1" t="s">
        <v>25</v>
      </c>
      <c r="B578" s="1" t="s">
        <v>26</v>
      </c>
      <c r="C578" s="1" t="s">
        <v>27</v>
      </c>
      <c r="D578">
        <v>5.0000000000000001E-301</v>
      </c>
      <c r="E578">
        <v>5.0000000000000001E-301</v>
      </c>
      <c r="F578">
        <v>5.0000000000000001E-301</v>
      </c>
      <c r="G578">
        <v>6.5410858951508999E-9</v>
      </c>
      <c r="H578">
        <v>5.0000000000000001E-301</v>
      </c>
      <c r="I578">
        <v>0</v>
      </c>
      <c r="J578">
        <v>-6631269.79</v>
      </c>
      <c r="K578">
        <v>0</v>
      </c>
      <c r="L578">
        <v>15</v>
      </c>
      <c r="M578" s="1" t="s">
        <v>28</v>
      </c>
      <c r="N578">
        <v>122057</v>
      </c>
      <c r="O578" s="1" t="s">
        <v>29</v>
      </c>
      <c r="P578" s="1" t="s">
        <v>30</v>
      </c>
      <c r="Q578" s="1" t="s">
        <v>31</v>
      </c>
      <c r="R578" s="1"/>
      <c r="S578" s="1"/>
      <c r="T578" s="1" t="s">
        <v>608</v>
      </c>
      <c r="U578" s="1" t="s">
        <v>1289</v>
      </c>
      <c r="V578">
        <v>700.04</v>
      </c>
      <c r="W578">
        <v>0</v>
      </c>
      <c r="X578">
        <v>700.04</v>
      </c>
      <c r="Y578">
        <v>0</v>
      </c>
    </row>
    <row r="579" spans="1:25" x14ac:dyDescent="0.25">
      <c r="A579" s="1" t="s">
        <v>25</v>
      </c>
      <c r="B579" s="1" t="s">
        <v>26</v>
      </c>
      <c r="C579" s="1" t="s">
        <v>27</v>
      </c>
      <c r="D579">
        <v>5.0000000000000001E-301</v>
      </c>
      <c r="E579">
        <v>5.0000000000000001E-301</v>
      </c>
      <c r="F579">
        <v>5.0000000000000001E-301</v>
      </c>
      <c r="G579">
        <v>6.5410858951508999E-9</v>
      </c>
      <c r="H579">
        <v>5.0000000000000001E-301</v>
      </c>
      <c r="I579">
        <v>0</v>
      </c>
      <c r="J579">
        <v>-6631269.79</v>
      </c>
      <c r="K579">
        <v>0</v>
      </c>
      <c r="L579">
        <v>15</v>
      </c>
      <c r="M579" s="1" t="s">
        <v>28</v>
      </c>
      <c r="N579">
        <v>122057</v>
      </c>
      <c r="O579" s="1" t="s">
        <v>29</v>
      </c>
      <c r="P579" s="1" t="s">
        <v>30</v>
      </c>
      <c r="Q579" s="1" t="s">
        <v>31</v>
      </c>
      <c r="R579" s="1"/>
      <c r="S579" s="1"/>
      <c r="T579" s="1" t="s">
        <v>609</v>
      </c>
      <c r="U579" s="1" t="s">
        <v>1290</v>
      </c>
      <c r="V579">
        <v>23928.400000000001</v>
      </c>
      <c r="W579">
        <v>0</v>
      </c>
      <c r="X579">
        <v>23928.400000000001</v>
      </c>
      <c r="Y579">
        <v>0</v>
      </c>
    </row>
    <row r="580" spans="1:25" x14ac:dyDescent="0.25">
      <c r="A580" s="1" t="s">
        <v>25</v>
      </c>
      <c r="B580" s="1" t="s">
        <v>26</v>
      </c>
      <c r="C580" s="1" t="s">
        <v>27</v>
      </c>
      <c r="D580">
        <v>5.0000000000000001E-301</v>
      </c>
      <c r="E580">
        <v>5.0000000000000001E-301</v>
      </c>
      <c r="F580">
        <v>5.0000000000000001E-301</v>
      </c>
      <c r="G580">
        <v>6.5410858951508999E-9</v>
      </c>
      <c r="H580">
        <v>5.0000000000000001E-301</v>
      </c>
      <c r="I580">
        <v>0</v>
      </c>
      <c r="J580">
        <v>-6631269.79</v>
      </c>
      <c r="K580">
        <v>0</v>
      </c>
      <c r="L580">
        <v>15</v>
      </c>
      <c r="M580" s="1" t="s">
        <v>28</v>
      </c>
      <c r="N580">
        <v>122057</v>
      </c>
      <c r="O580" s="1" t="s">
        <v>29</v>
      </c>
      <c r="P580" s="1" t="s">
        <v>30</v>
      </c>
      <c r="Q580" s="1" t="s">
        <v>31</v>
      </c>
      <c r="R580" s="1"/>
      <c r="S580" s="1"/>
      <c r="T580" s="1" t="s">
        <v>610</v>
      </c>
      <c r="U580" s="1" t="s">
        <v>1291</v>
      </c>
      <c r="V580">
        <v>811.46</v>
      </c>
      <c r="W580">
        <v>0</v>
      </c>
      <c r="X580">
        <v>811.46</v>
      </c>
      <c r="Y580">
        <v>0</v>
      </c>
    </row>
    <row r="581" spans="1:25" x14ac:dyDescent="0.25">
      <c r="A581" s="1" t="s">
        <v>25</v>
      </c>
      <c r="B581" s="1" t="s">
        <v>26</v>
      </c>
      <c r="C581" s="1" t="s">
        <v>27</v>
      </c>
      <c r="D581">
        <v>5.0000000000000001E-301</v>
      </c>
      <c r="E581">
        <v>5.0000000000000001E-301</v>
      </c>
      <c r="F581">
        <v>5.0000000000000001E-301</v>
      </c>
      <c r="G581">
        <v>6.5410858951508999E-9</v>
      </c>
      <c r="H581">
        <v>5.0000000000000001E-301</v>
      </c>
      <c r="I581">
        <v>0</v>
      </c>
      <c r="J581">
        <v>-6631269.79</v>
      </c>
      <c r="K581">
        <v>0</v>
      </c>
      <c r="L581">
        <v>15</v>
      </c>
      <c r="M581" s="1" t="s">
        <v>28</v>
      </c>
      <c r="N581">
        <v>122057</v>
      </c>
      <c r="O581" s="1" t="s">
        <v>29</v>
      </c>
      <c r="P581" s="1" t="s">
        <v>30</v>
      </c>
      <c r="Q581" s="1" t="s">
        <v>31</v>
      </c>
      <c r="R581" s="1"/>
      <c r="S581" s="1"/>
      <c r="T581" s="1" t="s">
        <v>611</v>
      </c>
      <c r="U581" s="1" t="s">
        <v>1292</v>
      </c>
      <c r="V581">
        <v>94.43</v>
      </c>
      <c r="W581">
        <v>0</v>
      </c>
      <c r="X581">
        <v>94.43</v>
      </c>
      <c r="Y581">
        <v>0</v>
      </c>
    </row>
    <row r="582" spans="1:25" x14ac:dyDescent="0.25">
      <c r="A582" s="1" t="s">
        <v>25</v>
      </c>
      <c r="B582" s="1" t="s">
        <v>26</v>
      </c>
      <c r="C582" s="1" t="s">
        <v>27</v>
      </c>
      <c r="D582">
        <v>5.0000000000000001E-301</v>
      </c>
      <c r="E582">
        <v>5.0000000000000001E-301</v>
      </c>
      <c r="F582">
        <v>5.0000000000000001E-301</v>
      </c>
      <c r="G582">
        <v>6.5410858951508999E-9</v>
      </c>
      <c r="H582">
        <v>5.0000000000000001E-301</v>
      </c>
      <c r="I582">
        <v>0</v>
      </c>
      <c r="J582">
        <v>-6631269.79</v>
      </c>
      <c r="K582">
        <v>0</v>
      </c>
      <c r="L582">
        <v>15</v>
      </c>
      <c r="M582" s="1" t="s">
        <v>28</v>
      </c>
      <c r="N582">
        <v>122057</v>
      </c>
      <c r="O582" s="1" t="s">
        <v>29</v>
      </c>
      <c r="P582" s="1" t="s">
        <v>30</v>
      </c>
      <c r="Q582" s="1" t="s">
        <v>31</v>
      </c>
      <c r="R582" s="1"/>
      <c r="S582" s="1"/>
      <c r="T582" s="1" t="s">
        <v>612</v>
      </c>
      <c r="U582" s="1" t="s">
        <v>1293</v>
      </c>
      <c r="V582">
        <v>122619.61</v>
      </c>
      <c r="W582">
        <v>0</v>
      </c>
      <c r="X582">
        <v>122619.61</v>
      </c>
      <c r="Y582">
        <v>0</v>
      </c>
    </row>
    <row r="583" spans="1:25" x14ac:dyDescent="0.25">
      <c r="A583" s="1" t="s">
        <v>25</v>
      </c>
      <c r="B583" s="1" t="s">
        <v>26</v>
      </c>
      <c r="C583" s="1" t="s">
        <v>27</v>
      </c>
      <c r="D583">
        <v>5.0000000000000001E-301</v>
      </c>
      <c r="E583">
        <v>5.0000000000000001E-301</v>
      </c>
      <c r="F583">
        <v>5.0000000000000001E-301</v>
      </c>
      <c r="G583">
        <v>6.5410858951508999E-9</v>
      </c>
      <c r="H583">
        <v>5.0000000000000001E-301</v>
      </c>
      <c r="I583">
        <v>0</v>
      </c>
      <c r="J583">
        <v>-6631269.79</v>
      </c>
      <c r="K583">
        <v>0</v>
      </c>
      <c r="L583">
        <v>15</v>
      </c>
      <c r="M583" s="1" t="s">
        <v>28</v>
      </c>
      <c r="N583">
        <v>122057</v>
      </c>
      <c r="O583" s="1" t="s">
        <v>29</v>
      </c>
      <c r="P583" s="1" t="s">
        <v>30</v>
      </c>
      <c r="Q583" s="1" t="s">
        <v>31</v>
      </c>
      <c r="R583" s="1"/>
      <c r="S583" s="1"/>
      <c r="T583" s="1" t="s">
        <v>613</v>
      </c>
      <c r="U583" s="1" t="s">
        <v>1294</v>
      </c>
      <c r="V583">
        <v>1886.42</v>
      </c>
      <c r="W583">
        <v>0</v>
      </c>
      <c r="X583">
        <v>1886.42</v>
      </c>
      <c r="Y583">
        <v>0</v>
      </c>
    </row>
    <row r="584" spans="1:25" x14ac:dyDescent="0.25">
      <c r="A584" s="1" t="s">
        <v>25</v>
      </c>
      <c r="B584" s="1" t="s">
        <v>26</v>
      </c>
      <c r="C584" s="1" t="s">
        <v>27</v>
      </c>
      <c r="D584">
        <v>5.0000000000000001E-301</v>
      </c>
      <c r="E584">
        <v>5.0000000000000001E-301</v>
      </c>
      <c r="F584">
        <v>5.0000000000000001E-301</v>
      </c>
      <c r="G584">
        <v>6.5410858951508999E-9</v>
      </c>
      <c r="H584">
        <v>5.0000000000000001E-301</v>
      </c>
      <c r="I584">
        <v>0</v>
      </c>
      <c r="J584">
        <v>-6631269.79</v>
      </c>
      <c r="K584">
        <v>0</v>
      </c>
      <c r="L584">
        <v>15</v>
      </c>
      <c r="M584" s="1" t="s">
        <v>28</v>
      </c>
      <c r="N584">
        <v>122057</v>
      </c>
      <c r="O584" s="1" t="s">
        <v>29</v>
      </c>
      <c r="P584" s="1" t="s">
        <v>30</v>
      </c>
      <c r="Q584" s="1" t="s">
        <v>31</v>
      </c>
      <c r="R584" s="1"/>
      <c r="S584" s="1"/>
      <c r="T584" s="1" t="s">
        <v>614</v>
      </c>
      <c r="U584" s="1" t="s">
        <v>1295</v>
      </c>
      <c r="V584">
        <v>1289.26</v>
      </c>
      <c r="W584">
        <v>0</v>
      </c>
      <c r="X584">
        <v>1289.26</v>
      </c>
      <c r="Y584">
        <v>0</v>
      </c>
    </row>
    <row r="585" spans="1:25" x14ac:dyDescent="0.25">
      <c r="A585" s="1" t="s">
        <v>25</v>
      </c>
      <c r="B585" s="1" t="s">
        <v>26</v>
      </c>
      <c r="C585" s="1" t="s">
        <v>27</v>
      </c>
      <c r="D585">
        <v>5.0000000000000001E-301</v>
      </c>
      <c r="E585">
        <v>5.0000000000000001E-301</v>
      </c>
      <c r="F585">
        <v>5.0000000000000001E-301</v>
      </c>
      <c r="G585">
        <v>6.5410858951508999E-9</v>
      </c>
      <c r="H585">
        <v>5.0000000000000001E-301</v>
      </c>
      <c r="I585">
        <v>0</v>
      </c>
      <c r="J585">
        <v>-6631269.79</v>
      </c>
      <c r="K585">
        <v>0</v>
      </c>
      <c r="L585">
        <v>15</v>
      </c>
      <c r="M585" s="1" t="s">
        <v>28</v>
      </c>
      <c r="N585">
        <v>122057</v>
      </c>
      <c r="O585" s="1" t="s">
        <v>29</v>
      </c>
      <c r="P585" s="1" t="s">
        <v>30</v>
      </c>
      <c r="Q585" s="1" t="s">
        <v>31</v>
      </c>
      <c r="R585" s="1"/>
      <c r="S585" s="1"/>
      <c r="T585" s="1" t="s">
        <v>615</v>
      </c>
      <c r="U585" s="1" t="s">
        <v>1296</v>
      </c>
      <c r="V585">
        <v>810</v>
      </c>
      <c r="W585">
        <v>0</v>
      </c>
      <c r="X585">
        <v>810</v>
      </c>
      <c r="Y585">
        <v>0</v>
      </c>
    </row>
    <row r="586" spans="1:25" x14ac:dyDescent="0.25">
      <c r="A586" s="1" t="s">
        <v>25</v>
      </c>
      <c r="B586" s="1" t="s">
        <v>26</v>
      </c>
      <c r="C586" s="1" t="s">
        <v>27</v>
      </c>
      <c r="D586">
        <v>5.0000000000000001E-301</v>
      </c>
      <c r="E586">
        <v>5.0000000000000001E-301</v>
      </c>
      <c r="F586">
        <v>5.0000000000000001E-301</v>
      </c>
      <c r="G586">
        <v>6.5410858951508999E-9</v>
      </c>
      <c r="H586">
        <v>5.0000000000000001E-301</v>
      </c>
      <c r="I586">
        <v>0</v>
      </c>
      <c r="J586">
        <v>-6631269.79</v>
      </c>
      <c r="K586">
        <v>0</v>
      </c>
      <c r="L586">
        <v>15</v>
      </c>
      <c r="M586" s="1" t="s">
        <v>28</v>
      </c>
      <c r="N586">
        <v>122057</v>
      </c>
      <c r="O586" s="1" t="s">
        <v>29</v>
      </c>
      <c r="P586" s="1" t="s">
        <v>30</v>
      </c>
      <c r="Q586" s="1" t="s">
        <v>31</v>
      </c>
      <c r="R586" s="1"/>
      <c r="S586" s="1"/>
      <c r="T586" s="1" t="s">
        <v>616</v>
      </c>
      <c r="U586" s="1" t="s">
        <v>1297</v>
      </c>
      <c r="V586">
        <v>8430.2800000000007</v>
      </c>
      <c r="W586">
        <v>3120.27</v>
      </c>
      <c r="X586">
        <v>5310.01</v>
      </c>
      <c r="Y586">
        <v>0</v>
      </c>
    </row>
    <row r="587" spans="1:25" x14ac:dyDescent="0.25">
      <c r="A587" s="1" t="s">
        <v>25</v>
      </c>
      <c r="B587" s="1" t="s">
        <v>26</v>
      </c>
      <c r="C587" s="1" t="s">
        <v>27</v>
      </c>
      <c r="D587">
        <v>5.0000000000000001E-301</v>
      </c>
      <c r="E587">
        <v>5.0000000000000001E-301</v>
      </c>
      <c r="F587">
        <v>5.0000000000000001E-301</v>
      </c>
      <c r="G587">
        <v>6.5410858951508999E-9</v>
      </c>
      <c r="H587">
        <v>5.0000000000000001E-301</v>
      </c>
      <c r="I587">
        <v>0</v>
      </c>
      <c r="J587">
        <v>-6631269.79</v>
      </c>
      <c r="K587">
        <v>0</v>
      </c>
      <c r="L587">
        <v>15</v>
      </c>
      <c r="M587" s="1" t="s">
        <v>28</v>
      </c>
      <c r="N587">
        <v>122057</v>
      </c>
      <c r="O587" s="1" t="s">
        <v>29</v>
      </c>
      <c r="P587" s="1" t="s">
        <v>30</v>
      </c>
      <c r="Q587" s="1" t="s">
        <v>31</v>
      </c>
      <c r="R587" s="1"/>
      <c r="S587" s="1"/>
      <c r="T587" s="1" t="s">
        <v>617</v>
      </c>
      <c r="U587" s="1" t="s">
        <v>1298</v>
      </c>
      <c r="V587">
        <v>16195.37</v>
      </c>
      <c r="W587">
        <v>0</v>
      </c>
      <c r="X587">
        <v>16195.37</v>
      </c>
      <c r="Y587">
        <v>0</v>
      </c>
    </row>
    <row r="588" spans="1:25" x14ac:dyDescent="0.25">
      <c r="A588" s="1" t="s">
        <v>25</v>
      </c>
      <c r="B588" s="1" t="s">
        <v>26</v>
      </c>
      <c r="C588" s="1" t="s">
        <v>27</v>
      </c>
      <c r="D588">
        <v>5.0000000000000001E-301</v>
      </c>
      <c r="E588">
        <v>5.0000000000000001E-301</v>
      </c>
      <c r="F588">
        <v>5.0000000000000001E-301</v>
      </c>
      <c r="G588">
        <v>6.5410858951508999E-9</v>
      </c>
      <c r="H588">
        <v>5.0000000000000001E-301</v>
      </c>
      <c r="I588">
        <v>0</v>
      </c>
      <c r="J588">
        <v>-6631269.79</v>
      </c>
      <c r="K588">
        <v>0</v>
      </c>
      <c r="L588">
        <v>15</v>
      </c>
      <c r="M588" s="1" t="s">
        <v>28</v>
      </c>
      <c r="N588">
        <v>122057</v>
      </c>
      <c r="O588" s="1" t="s">
        <v>29</v>
      </c>
      <c r="P588" s="1" t="s">
        <v>30</v>
      </c>
      <c r="Q588" s="1" t="s">
        <v>31</v>
      </c>
      <c r="R588" s="1"/>
      <c r="S588" s="1"/>
      <c r="T588" s="1" t="s">
        <v>618</v>
      </c>
      <c r="U588" s="1" t="s">
        <v>1299</v>
      </c>
      <c r="V588">
        <v>332.04</v>
      </c>
      <c r="W588">
        <v>0</v>
      </c>
      <c r="X588">
        <v>332.04</v>
      </c>
      <c r="Y588">
        <v>0</v>
      </c>
    </row>
    <row r="589" spans="1:25" x14ac:dyDescent="0.25">
      <c r="A589" s="1" t="s">
        <v>25</v>
      </c>
      <c r="B589" s="1" t="s">
        <v>26</v>
      </c>
      <c r="C589" s="1" t="s">
        <v>27</v>
      </c>
      <c r="D589">
        <v>5.0000000000000001E-301</v>
      </c>
      <c r="E589">
        <v>5.0000000000000001E-301</v>
      </c>
      <c r="F589">
        <v>5.0000000000000001E-301</v>
      </c>
      <c r="G589">
        <v>6.5410858951508999E-9</v>
      </c>
      <c r="H589">
        <v>5.0000000000000001E-301</v>
      </c>
      <c r="I589">
        <v>0</v>
      </c>
      <c r="J589">
        <v>-6631269.79</v>
      </c>
      <c r="K589">
        <v>0</v>
      </c>
      <c r="L589">
        <v>15</v>
      </c>
      <c r="M589" s="1" t="s">
        <v>28</v>
      </c>
      <c r="N589">
        <v>122057</v>
      </c>
      <c r="O589" s="1" t="s">
        <v>29</v>
      </c>
      <c r="P589" s="1" t="s">
        <v>30</v>
      </c>
      <c r="Q589" s="1" t="s">
        <v>31</v>
      </c>
      <c r="R589" s="1"/>
      <c r="S589" s="1"/>
      <c r="T589" s="1" t="s">
        <v>619</v>
      </c>
      <c r="U589" s="1" t="s">
        <v>1300</v>
      </c>
      <c r="V589">
        <v>4458.05</v>
      </c>
      <c r="W589">
        <v>0</v>
      </c>
      <c r="X589">
        <v>4458.05</v>
      </c>
      <c r="Y589">
        <v>0</v>
      </c>
    </row>
    <row r="590" spans="1:25" x14ac:dyDescent="0.25">
      <c r="A590" s="1" t="s">
        <v>25</v>
      </c>
      <c r="B590" s="1" t="s">
        <v>26</v>
      </c>
      <c r="C590" s="1" t="s">
        <v>27</v>
      </c>
      <c r="D590">
        <v>5.0000000000000001E-301</v>
      </c>
      <c r="E590">
        <v>5.0000000000000001E-301</v>
      </c>
      <c r="F590">
        <v>5.0000000000000001E-301</v>
      </c>
      <c r="G590">
        <v>6.5410858951508999E-9</v>
      </c>
      <c r="H590">
        <v>5.0000000000000001E-301</v>
      </c>
      <c r="I590">
        <v>0</v>
      </c>
      <c r="J590">
        <v>-6631269.79</v>
      </c>
      <c r="K590">
        <v>0</v>
      </c>
      <c r="L590">
        <v>15</v>
      </c>
      <c r="M590" s="1" t="s">
        <v>28</v>
      </c>
      <c r="N590">
        <v>122057</v>
      </c>
      <c r="O590" s="1" t="s">
        <v>29</v>
      </c>
      <c r="P590" s="1" t="s">
        <v>30</v>
      </c>
      <c r="Q590" s="1" t="s">
        <v>31</v>
      </c>
      <c r="R590" s="1"/>
      <c r="S590" s="1"/>
      <c r="T590" s="1" t="s">
        <v>620</v>
      </c>
      <c r="U590" s="1" t="s">
        <v>1301</v>
      </c>
      <c r="V590">
        <v>39474.699999999997</v>
      </c>
      <c r="W590">
        <v>0</v>
      </c>
      <c r="X590">
        <v>39474.699999999997</v>
      </c>
      <c r="Y590">
        <v>0</v>
      </c>
    </row>
    <row r="591" spans="1:25" x14ac:dyDescent="0.25">
      <c r="A591" s="1" t="s">
        <v>25</v>
      </c>
      <c r="B591" s="1" t="s">
        <v>26</v>
      </c>
      <c r="C591" s="1" t="s">
        <v>27</v>
      </c>
      <c r="D591">
        <v>5.0000000000000001E-301</v>
      </c>
      <c r="E591">
        <v>5.0000000000000001E-301</v>
      </c>
      <c r="F591">
        <v>5.0000000000000001E-301</v>
      </c>
      <c r="G591">
        <v>6.5410858951508999E-9</v>
      </c>
      <c r="H591">
        <v>5.0000000000000001E-301</v>
      </c>
      <c r="I591">
        <v>0</v>
      </c>
      <c r="J591">
        <v>-6631269.79</v>
      </c>
      <c r="K591">
        <v>0</v>
      </c>
      <c r="L591">
        <v>15</v>
      </c>
      <c r="M591" s="1" t="s">
        <v>28</v>
      </c>
      <c r="N591">
        <v>122057</v>
      </c>
      <c r="O591" s="1" t="s">
        <v>29</v>
      </c>
      <c r="P591" s="1" t="s">
        <v>30</v>
      </c>
      <c r="Q591" s="1" t="s">
        <v>31</v>
      </c>
      <c r="R591" s="1"/>
      <c r="S591" s="1"/>
      <c r="T591" s="1" t="s">
        <v>621</v>
      </c>
      <c r="U591" s="1" t="s">
        <v>1302</v>
      </c>
      <c r="V591">
        <v>16159.21</v>
      </c>
      <c r="W591">
        <v>0</v>
      </c>
      <c r="X591">
        <v>16159.21</v>
      </c>
      <c r="Y591">
        <v>0</v>
      </c>
    </row>
    <row r="592" spans="1:25" x14ac:dyDescent="0.25">
      <c r="A592" s="1" t="s">
        <v>25</v>
      </c>
      <c r="B592" s="1" t="s">
        <v>26</v>
      </c>
      <c r="C592" s="1" t="s">
        <v>27</v>
      </c>
      <c r="D592">
        <v>5.0000000000000001E-301</v>
      </c>
      <c r="E592">
        <v>5.0000000000000001E-301</v>
      </c>
      <c r="F592">
        <v>5.0000000000000001E-301</v>
      </c>
      <c r="G592">
        <v>6.5410858951508999E-9</v>
      </c>
      <c r="H592">
        <v>5.0000000000000001E-301</v>
      </c>
      <c r="I592">
        <v>0</v>
      </c>
      <c r="J592">
        <v>-6631269.79</v>
      </c>
      <c r="K592">
        <v>0</v>
      </c>
      <c r="L592">
        <v>15</v>
      </c>
      <c r="M592" s="1" t="s">
        <v>28</v>
      </c>
      <c r="N592">
        <v>122057</v>
      </c>
      <c r="O592" s="1" t="s">
        <v>29</v>
      </c>
      <c r="P592" s="1" t="s">
        <v>30</v>
      </c>
      <c r="Q592" s="1" t="s">
        <v>31</v>
      </c>
      <c r="R592" s="1"/>
      <c r="S592" s="1"/>
      <c r="T592" s="1" t="s">
        <v>622</v>
      </c>
      <c r="U592" s="1" t="s">
        <v>1303</v>
      </c>
      <c r="V592">
        <v>22581.84</v>
      </c>
      <c r="W592">
        <v>0</v>
      </c>
      <c r="X592">
        <v>22581.84</v>
      </c>
      <c r="Y592">
        <v>0</v>
      </c>
    </row>
    <row r="593" spans="1:25" x14ac:dyDescent="0.25">
      <c r="A593" s="1" t="s">
        <v>25</v>
      </c>
      <c r="B593" s="1" t="s">
        <v>26</v>
      </c>
      <c r="C593" s="1" t="s">
        <v>27</v>
      </c>
      <c r="D593">
        <v>5.0000000000000001E-301</v>
      </c>
      <c r="E593">
        <v>5.0000000000000001E-301</v>
      </c>
      <c r="F593">
        <v>5.0000000000000001E-301</v>
      </c>
      <c r="G593">
        <v>6.5410858951508999E-9</v>
      </c>
      <c r="H593">
        <v>5.0000000000000001E-301</v>
      </c>
      <c r="I593">
        <v>0</v>
      </c>
      <c r="J593">
        <v>-6631269.79</v>
      </c>
      <c r="K593">
        <v>0</v>
      </c>
      <c r="L593">
        <v>15</v>
      </c>
      <c r="M593" s="1" t="s">
        <v>28</v>
      </c>
      <c r="N593">
        <v>122057</v>
      </c>
      <c r="O593" s="1" t="s">
        <v>29</v>
      </c>
      <c r="P593" s="1" t="s">
        <v>30</v>
      </c>
      <c r="Q593" s="1" t="s">
        <v>31</v>
      </c>
      <c r="R593" s="1"/>
      <c r="S593" s="1"/>
      <c r="T593" s="1" t="s">
        <v>623</v>
      </c>
      <c r="U593" s="1" t="s">
        <v>1304</v>
      </c>
      <c r="V593">
        <v>12804.57</v>
      </c>
      <c r="W593">
        <v>0</v>
      </c>
      <c r="X593">
        <v>12804.57</v>
      </c>
      <c r="Y593">
        <v>0</v>
      </c>
    </row>
    <row r="594" spans="1:25" x14ac:dyDescent="0.25">
      <c r="A594" s="1" t="s">
        <v>25</v>
      </c>
      <c r="B594" s="1" t="s">
        <v>26</v>
      </c>
      <c r="C594" s="1" t="s">
        <v>27</v>
      </c>
      <c r="D594">
        <v>5.0000000000000001E-301</v>
      </c>
      <c r="E594">
        <v>5.0000000000000001E-301</v>
      </c>
      <c r="F594">
        <v>5.0000000000000001E-301</v>
      </c>
      <c r="G594">
        <v>6.5410858951508999E-9</v>
      </c>
      <c r="H594">
        <v>5.0000000000000001E-301</v>
      </c>
      <c r="I594">
        <v>0</v>
      </c>
      <c r="J594">
        <v>-6631269.79</v>
      </c>
      <c r="K594">
        <v>0</v>
      </c>
      <c r="L594">
        <v>15</v>
      </c>
      <c r="M594" s="1" t="s">
        <v>28</v>
      </c>
      <c r="N594">
        <v>122057</v>
      </c>
      <c r="O594" s="1" t="s">
        <v>29</v>
      </c>
      <c r="P594" s="1" t="s">
        <v>30</v>
      </c>
      <c r="Q594" s="1" t="s">
        <v>31</v>
      </c>
      <c r="R594" s="1"/>
      <c r="S594" s="1"/>
      <c r="T594" s="1" t="s">
        <v>624</v>
      </c>
      <c r="U594" s="1" t="s">
        <v>1305</v>
      </c>
      <c r="V594">
        <v>16336.31</v>
      </c>
      <c r="W594">
        <v>2049.7199999999998</v>
      </c>
      <c r="X594">
        <v>14286.59</v>
      </c>
      <c r="Y594">
        <v>0</v>
      </c>
    </row>
    <row r="595" spans="1:25" x14ac:dyDescent="0.25">
      <c r="A595" s="1" t="s">
        <v>25</v>
      </c>
      <c r="B595" s="1" t="s">
        <v>26</v>
      </c>
      <c r="C595" s="1" t="s">
        <v>27</v>
      </c>
      <c r="D595">
        <v>5.0000000000000001E-301</v>
      </c>
      <c r="E595">
        <v>5.0000000000000001E-301</v>
      </c>
      <c r="F595">
        <v>5.0000000000000001E-301</v>
      </c>
      <c r="G595">
        <v>6.5410858951508999E-9</v>
      </c>
      <c r="H595">
        <v>5.0000000000000001E-301</v>
      </c>
      <c r="I595">
        <v>0</v>
      </c>
      <c r="J595">
        <v>-6631269.79</v>
      </c>
      <c r="K595">
        <v>0</v>
      </c>
      <c r="L595">
        <v>15</v>
      </c>
      <c r="M595" s="1" t="s">
        <v>28</v>
      </c>
      <c r="N595">
        <v>122057</v>
      </c>
      <c r="O595" s="1" t="s">
        <v>29</v>
      </c>
      <c r="P595" s="1" t="s">
        <v>30</v>
      </c>
      <c r="Q595" s="1" t="s">
        <v>31</v>
      </c>
      <c r="R595" s="1"/>
      <c r="S595" s="1"/>
      <c r="T595" s="1" t="s">
        <v>625</v>
      </c>
      <c r="U595" s="1" t="s">
        <v>1306</v>
      </c>
      <c r="V595">
        <v>69795.12</v>
      </c>
      <c r="W595">
        <v>8198.26</v>
      </c>
      <c r="X595">
        <v>61596.86</v>
      </c>
      <c r="Y595">
        <v>0</v>
      </c>
    </row>
    <row r="596" spans="1:25" x14ac:dyDescent="0.25">
      <c r="A596" s="1" t="s">
        <v>25</v>
      </c>
      <c r="B596" s="1" t="s">
        <v>26</v>
      </c>
      <c r="C596" s="1" t="s">
        <v>27</v>
      </c>
      <c r="D596">
        <v>5.0000000000000001E-301</v>
      </c>
      <c r="E596">
        <v>5.0000000000000001E-301</v>
      </c>
      <c r="F596">
        <v>5.0000000000000001E-301</v>
      </c>
      <c r="G596">
        <v>6.5410858951508999E-9</v>
      </c>
      <c r="H596">
        <v>5.0000000000000001E-301</v>
      </c>
      <c r="I596">
        <v>0</v>
      </c>
      <c r="J596">
        <v>-6631269.79</v>
      </c>
      <c r="K596">
        <v>0</v>
      </c>
      <c r="L596">
        <v>15</v>
      </c>
      <c r="M596" s="1" t="s">
        <v>28</v>
      </c>
      <c r="N596">
        <v>122057</v>
      </c>
      <c r="O596" s="1" t="s">
        <v>29</v>
      </c>
      <c r="P596" s="1" t="s">
        <v>30</v>
      </c>
      <c r="Q596" s="1" t="s">
        <v>31</v>
      </c>
      <c r="R596" s="1"/>
      <c r="S596" s="1"/>
      <c r="T596" s="1" t="s">
        <v>626</v>
      </c>
      <c r="U596" s="1" t="s">
        <v>1307</v>
      </c>
      <c r="V596">
        <v>1561.87</v>
      </c>
      <c r="W596">
        <v>0</v>
      </c>
      <c r="X596">
        <v>1561.87</v>
      </c>
      <c r="Y596">
        <v>0</v>
      </c>
    </row>
    <row r="597" spans="1:25" x14ac:dyDescent="0.25">
      <c r="A597" s="1" t="s">
        <v>25</v>
      </c>
      <c r="B597" s="1" t="s">
        <v>26</v>
      </c>
      <c r="C597" s="1" t="s">
        <v>27</v>
      </c>
      <c r="D597">
        <v>5.0000000000000001E-301</v>
      </c>
      <c r="E597">
        <v>5.0000000000000001E-301</v>
      </c>
      <c r="F597">
        <v>5.0000000000000001E-301</v>
      </c>
      <c r="G597">
        <v>6.5410858951508999E-9</v>
      </c>
      <c r="H597">
        <v>5.0000000000000001E-301</v>
      </c>
      <c r="I597">
        <v>0</v>
      </c>
      <c r="J597">
        <v>-6631269.79</v>
      </c>
      <c r="K597">
        <v>0</v>
      </c>
      <c r="L597">
        <v>15</v>
      </c>
      <c r="M597" s="1" t="s">
        <v>28</v>
      </c>
      <c r="N597">
        <v>122057</v>
      </c>
      <c r="O597" s="1" t="s">
        <v>29</v>
      </c>
      <c r="P597" s="1" t="s">
        <v>30</v>
      </c>
      <c r="Q597" s="1" t="s">
        <v>31</v>
      </c>
      <c r="R597" s="1"/>
      <c r="S597" s="1"/>
      <c r="T597" s="1" t="s">
        <v>627</v>
      </c>
      <c r="U597" s="1" t="s">
        <v>1308</v>
      </c>
      <c r="V597">
        <v>133.34</v>
      </c>
      <c r="W597">
        <v>0</v>
      </c>
      <c r="X597">
        <v>133.34</v>
      </c>
      <c r="Y597">
        <v>0</v>
      </c>
    </row>
    <row r="598" spans="1:25" x14ac:dyDescent="0.25">
      <c r="A598" s="1" t="s">
        <v>25</v>
      </c>
      <c r="B598" s="1" t="s">
        <v>26</v>
      </c>
      <c r="C598" s="1" t="s">
        <v>27</v>
      </c>
      <c r="D598">
        <v>5.0000000000000001E-301</v>
      </c>
      <c r="E598">
        <v>5.0000000000000001E-301</v>
      </c>
      <c r="F598">
        <v>5.0000000000000001E-301</v>
      </c>
      <c r="G598">
        <v>6.5410858951508999E-9</v>
      </c>
      <c r="H598">
        <v>5.0000000000000001E-301</v>
      </c>
      <c r="I598">
        <v>0</v>
      </c>
      <c r="J598">
        <v>-6631269.79</v>
      </c>
      <c r="K598">
        <v>0</v>
      </c>
      <c r="L598">
        <v>15</v>
      </c>
      <c r="M598" s="1" t="s">
        <v>28</v>
      </c>
      <c r="N598">
        <v>122057</v>
      </c>
      <c r="O598" s="1" t="s">
        <v>29</v>
      </c>
      <c r="P598" s="1" t="s">
        <v>30</v>
      </c>
      <c r="Q598" s="1" t="s">
        <v>31</v>
      </c>
      <c r="R598" s="1"/>
      <c r="S598" s="1"/>
      <c r="T598" s="1" t="s">
        <v>628</v>
      </c>
      <c r="U598" s="1" t="s">
        <v>1309</v>
      </c>
      <c r="V598">
        <v>16905.46</v>
      </c>
      <c r="W598">
        <v>0</v>
      </c>
      <c r="X598">
        <v>16905.46</v>
      </c>
      <c r="Y598">
        <v>0</v>
      </c>
    </row>
    <row r="599" spans="1:25" x14ac:dyDescent="0.25">
      <c r="A599" s="1" t="s">
        <v>25</v>
      </c>
      <c r="B599" s="1" t="s">
        <v>26</v>
      </c>
      <c r="C599" s="1" t="s">
        <v>27</v>
      </c>
      <c r="D599">
        <v>5.0000000000000001E-301</v>
      </c>
      <c r="E599">
        <v>5.0000000000000001E-301</v>
      </c>
      <c r="F599">
        <v>5.0000000000000001E-301</v>
      </c>
      <c r="G599">
        <v>6.5410858951508999E-9</v>
      </c>
      <c r="H599">
        <v>5.0000000000000001E-301</v>
      </c>
      <c r="I599">
        <v>0</v>
      </c>
      <c r="J599">
        <v>-6631269.79</v>
      </c>
      <c r="K599">
        <v>0</v>
      </c>
      <c r="L599">
        <v>15</v>
      </c>
      <c r="M599" s="1" t="s">
        <v>28</v>
      </c>
      <c r="N599">
        <v>122057</v>
      </c>
      <c r="O599" s="1" t="s">
        <v>29</v>
      </c>
      <c r="P599" s="1" t="s">
        <v>30</v>
      </c>
      <c r="Q599" s="1" t="s">
        <v>31</v>
      </c>
      <c r="R599" s="1"/>
      <c r="S599" s="1"/>
      <c r="T599" s="1" t="s">
        <v>629</v>
      </c>
      <c r="U599" s="1" t="s">
        <v>1310</v>
      </c>
      <c r="V599">
        <v>56.25</v>
      </c>
      <c r="W599">
        <v>0</v>
      </c>
      <c r="X599">
        <v>56.25</v>
      </c>
      <c r="Y599">
        <v>0</v>
      </c>
    </row>
    <row r="600" spans="1:25" x14ac:dyDescent="0.25">
      <c r="A600" s="1" t="s">
        <v>25</v>
      </c>
      <c r="B600" s="1" t="s">
        <v>26</v>
      </c>
      <c r="C600" s="1" t="s">
        <v>27</v>
      </c>
      <c r="D600">
        <v>5.0000000000000001E-301</v>
      </c>
      <c r="E600">
        <v>5.0000000000000001E-301</v>
      </c>
      <c r="F600">
        <v>5.0000000000000001E-301</v>
      </c>
      <c r="G600">
        <v>6.5410858951508999E-9</v>
      </c>
      <c r="H600">
        <v>5.0000000000000001E-301</v>
      </c>
      <c r="I600">
        <v>0</v>
      </c>
      <c r="J600">
        <v>-6631269.79</v>
      </c>
      <c r="K600">
        <v>0</v>
      </c>
      <c r="L600">
        <v>15</v>
      </c>
      <c r="M600" s="1" t="s">
        <v>28</v>
      </c>
      <c r="N600">
        <v>122057</v>
      </c>
      <c r="O600" s="1" t="s">
        <v>29</v>
      </c>
      <c r="P600" s="1" t="s">
        <v>30</v>
      </c>
      <c r="Q600" s="1" t="s">
        <v>31</v>
      </c>
      <c r="R600" s="1"/>
      <c r="S600" s="1"/>
      <c r="T600" s="1" t="s">
        <v>630</v>
      </c>
      <c r="U600" s="1" t="s">
        <v>1311</v>
      </c>
      <c r="V600">
        <v>65093.27</v>
      </c>
      <c r="W600">
        <v>0</v>
      </c>
      <c r="X600">
        <v>65093.27</v>
      </c>
      <c r="Y600">
        <v>0</v>
      </c>
    </row>
    <row r="601" spans="1:25" x14ac:dyDescent="0.25">
      <c r="A601" s="1" t="s">
        <v>25</v>
      </c>
      <c r="B601" s="1" t="s">
        <v>26</v>
      </c>
      <c r="C601" s="1" t="s">
        <v>27</v>
      </c>
      <c r="D601">
        <v>5.0000000000000001E-301</v>
      </c>
      <c r="E601">
        <v>5.0000000000000001E-301</v>
      </c>
      <c r="F601">
        <v>5.0000000000000001E-301</v>
      </c>
      <c r="G601">
        <v>6.5410858951508999E-9</v>
      </c>
      <c r="H601">
        <v>5.0000000000000001E-301</v>
      </c>
      <c r="I601">
        <v>0</v>
      </c>
      <c r="J601">
        <v>-6631269.79</v>
      </c>
      <c r="K601">
        <v>0</v>
      </c>
      <c r="L601">
        <v>15</v>
      </c>
      <c r="M601" s="1" t="s">
        <v>28</v>
      </c>
      <c r="N601">
        <v>122057</v>
      </c>
      <c r="O601" s="1" t="s">
        <v>29</v>
      </c>
      <c r="P601" s="1" t="s">
        <v>30</v>
      </c>
      <c r="Q601" s="1" t="s">
        <v>31</v>
      </c>
      <c r="R601" s="1"/>
      <c r="S601" s="1"/>
      <c r="T601" s="1" t="s">
        <v>631</v>
      </c>
      <c r="U601" s="1" t="s">
        <v>1312</v>
      </c>
      <c r="V601">
        <v>134052.26</v>
      </c>
      <c r="W601">
        <v>4993.37</v>
      </c>
      <c r="X601">
        <v>129058.89</v>
      </c>
      <c r="Y601">
        <v>0</v>
      </c>
    </row>
    <row r="602" spans="1:25" x14ac:dyDescent="0.25">
      <c r="A602" s="1" t="s">
        <v>25</v>
      </c>
      <c r="B602" s="1" t="s">
        <v>26</v>
      </c>
      <c r="C602" s="1" t="s">
        <v>27</v>
      </c>
      <c r="D602">
        <v>5.0000000000000001E-301</v>
      </c>
      <c r="E602">
        <v>5.0000000000000001E-301</v>
      </c>
      <c r="F602">
        <v>5.0000000000000001E-301</v>
      </c>
      <c r="G602">
        <v>6.5410858951508999E-9</v>
      </c>
      <c r="H602">
        <v>5.0000000000000001E-301</v>
      </c>
      <c r="I602">
        <v>0</v>
      </c>
      <c r="J602">
        <v>-6631269.79</v>
      </c>
      <c r="K602">
        <v>0</v>
      </c>
      <c r="L602">
        <v>15</v>
      </c>
      <c r="M602" s="1" t="s">
        <v>28</v>
      </c>
      <c r="N602">
        <v>122057</v>
      </c>
      <c r="O602" s="1" t="s">
        <v>29</v>
      </c>
      <c r="P602" s="1" t="s">
        <v>30</v>
      </c>
      <c r="Q602" s="1" t="s">
        <v>31</v>
      </c>
      <c r="R602" s="1"/>
      <c r="S602" s="1"/>
      <c r="T602" s="1" t="s">
        <v>632</v>
      </c>
      <c r="U602" s="1" t="s">
        <v>1313</v>
      </c>
      <c r="V602">
        <v>8793.93</v>
      </c>
      <c r="W602">
        <v>0</v>
      </c>
      <c r="X602">
        <v>8793.93</v>
      </c>
      <c r="Y602">
        <v>0</v>
      </c>
    </row>
    <row r="603" spans="1:25" x14ac:dyDescent="0.25">
      <c r="A603" s="1" t="s">
        <v>25</v>
      </c>
      <c r="B603" s="1" t="s">
        <v>26</v>
      </c>
      <c r="C603" s="1" t="s">
        <v>27</v>
      </c>
      <c r="D603">
        <v>5.0000000000000001E-301</v>
      </c>
      <c r="E603">
        <v>5.0000000000000001E-301</v>
      </c>
      <c r="F603">
        <v>5.0000000000000001E-301</v>
      </c>
      <c r="G603">
        <v>6.5410858951508999E-9</v>
      </c>
      <c r="H603">
        <v>5.0000000000000001E-301</v>
      </c>
      <c r="I603">
        <v>0</v>
      </c>
      <c r="J603">
        <v>-6631269.79</v>
      </c>
      <c r="K603">
        <v>0</v>
      </c>
      <c r="L603">
        <v>15</v>
      </c>
      <c r="M603" s="1" t="s">
        <v>28</v>
      </c>
      <c r="N603">
        <v>122057</v>
      </c>
      <c r="O603" s="1" t="s">
        <v>29</v>
      </c>
      <c r="P603" s="1" t="s">
        <v>30</v>
      </c>
      <c r="Q603" s="1" t="s">
        <v>31</v>
      </c>
      <c r="R603" s="1"/>
      <c r="S603" s="1"/>
      <c r="T603" s="1" t="s">
        <v>633</v>
      </c>
      <c r="U603" s="1" t="s">
        <v>1314</v>
      </c>
      <c r="V603">
        <v>70845.3</v>
      </c>
      <c r="W603">
        <v>0</v>
      </c>
      <c r="X603">
        <v>70845.3</v>
      </c>
      <c r="Y603">
        <v>0</v>
      </c>
    </row>
    <row r="604" spans="1:25" x14ac:dyDescent="0.25">
      <c r="A604" s="1" t="s">
        <v>25</v>
      </c>
      <c r="B604" s="1" t="s">
        <v>26</v>
      </c>
      <c r="C604" s="1" t="s">
        <v>27</v>
      </c>
      <c r="D604">
        <v>5.0000000000000001E-301</v>
      </c>
      <c r="E604">
        <v>5.0000000000000001E-301</v>
      </c>
      <c r="F604">
        <v>5.0000000000000001E-301</v>
      </c>
      <c r="G604">
        <v>6.5410858951508999E-9</v>
      </c>
      <c r="H604">
        <v>5.0000000000000001E-301</v>
      </c>
      <c r="I604">
        <v>0</v>
      </c>
      <c r="J604">
        <v>-6631269.79</v>
      </c>
      <c r="K604">
        <v>0</v>
      </c>
      <c r="L604">
        <v>15</v>
      </c>
      <c r="M604" s="1" t="s">
        <v>28</v>
      </c>
      <c r="N604">
        <v>122057</v>
      </c>
      <c r="O604" s="1" t="s">
        <v>29</v>
      </c>
      <c r="P604" s="1" t="s">
        <v>30</v>
      </c>
      <c r="Q604" s="1" t="s">
        <v>31</v>
      </c>
      <c r="R604" s="1"/>
      <c r="S604" s="1"/>
      <c r="T604" s="1" t="s">
        <v>634</v>
      </c>
      <c r="U604" s="1" t="s">
        <v>1315</v>
      </c>
      <c r="V604">
        <v>34272.879999999997</v>
      </c>
      <c r="W604">
        <v>0</v>
      </c>
      <c r="X604">
        <v>34272.879999999997</v>
      </c>
      <c r="Y604">
        <v>0</v>
      </c>
    </row>
    <row r="605" spans="1:25" x14ac:dyDescent="0.25">
      <c r="A605" s="1" t="s">
        <v>25</v>
      </c>
      <c r="B605" s="1" t="s">
        <v>26</v>
      </c>
      <c r="C605" s="1" t="s">
        <v>27</v>
      </c>
      <c r="D605">
        <v>5.0000000000000001E-301</v>
      </c>
      <c r="E605">
        <v>5.0000000000000001E-301</v>
      </c>
      <c r="F605">
        <v>5.0000000000000001E-301</v>
      </c>
      <c r="G605">
        <v>6.5410858951508999E-9</v>
      </c>
      <c r="H605">
        <v>5.0000000000000001E-301</v>
      </c>
      <c r="I605">
        <v>0</v>
      </c>
      <c r="J605">
        <v>-6631269.79</v>
      </c>
      <c r="K605">
        <v>0</v>
      </c>
      <c r="L605">
        <v>15</v>
      </c>
      <c r="M605" s="1" t="s">
        <v>28</v>
      </c>
      <c r="N605">
        <v>122057</v>
      </c>
      <c r="O605" s="1" t="s">
        <v>29</v>
      </c>
      <c r="P605" s="1" t="s">
        <v>30</v>
      </c>
      <c r="Q605" s="1" t="s">
        <v>31</v>
      </c>
      <c r="R605" s="1"/>
      <c r="S605" s="1"/>
      <c r="T605" s="1" t="s">
        <v>635</v>
      </c>
      <c r="U605" s="1" t="s">
        <v>1316</v>
      </c>
      <c r="V605">
        <v>580</v>
      </c>
      <c r="W605">
        <v>0</v>
      </c>
      <c r="X605">
        <v>580</v>
      </c>
      <c r="Y605">
        <v>0</v>
      </c>
    </row>
    <row r="606" spans="1:25" x14ac:dyDescent="0.25">
      <c r="A606" s="1" t="s">
        <v>25</v>
      </c>
      <c r="B606" s="1" t="s">
        <v>26</v>
      </c>
      <c r="C606" s="1" t="s">
        <v>27</v>
      </c>
      <c r="D606">
        <v>5.0000000000000001E-301</v>
      </c>
      <c r="E606">
        <v>5.0000000000000001E-301</v>
      </c>
      <c r="F606">
        <v>5.0000000000000001E-301</v>
      </c>
      <c r="G606">
        <v>6.5410858951508999E-9</v>
      </c>
      <c r="H606">
        <v>5.0000000000000001E-301</v>
      </c>
      <c r="I606">
        <v>0</v>
      </c>
      <c r="J606">
        <v>-6631269.79</v>
      </c>
      <c r="K606">
        <v>0</v>
      </c>
      <c r="L606">
        <v>15</v>
      </c>
      <c r="M606" s="1" t="s">
        <v>28</v>
      </c>
      <c r="N606">
        <v>122057</v>
      </c>
      <c r="O606" s="1" t="s">
        <v>29</v>
      </c>
      <c r="P606" s="1" t="s">
        <v>30</v>
      </c>
      <c r="Q606" s="1" t="s">
        <v>31</v>
      </c>
      <c r="R606" s="1"/>
      <c r="S606" s="1"/>
      <c r="T606" s="1" t="s">
        <v>636</v>
      </c>
      <c r="U606" s="1" t="s">
        <v>1317</v>
      </c>
      <c r="V606">
        <v>36892.03</v>
      </c>
      <c r="W606">
        <v>13860.21</v>
      </c>
      <c r="X606">
        <v>23031.82</v>
      </c>
      <c r="Y606">
        <v>0</v>
      </c>
    </row>
    <row r="607" spans="1:25" x14ac:dyDescent="0.25">
      <c r="A607" s="1" t="s">
        <v>25</v>
      </c>
      <c r="B607" s="1" t="s">
        <v>26</v>
      </c>
      <c r="C607" s="1" t="s">
        <v>27</v>
      </c>
      <c r="D607">
        <v>5.0000000000000001E-301</v>
      </c>
      <c r="E607">
        <v>5.0000000000000001E-301</v>
      </c>
      <c r="F607">
        <v>5.0000000000000001E-301</v>
      </c>
      <c r="G607">
        <v>6.5410858951508999E-9</v>
      </c>
      <c r="H607">
        <v>5.0000000000000001E-301</v>
      </c>
      <c r="I607">
        <v>0</v>
      </c>
      <c r="J607">
        <v>-6631269.79</v>
      </c>
      <c r="K607">
        <v>0</v>
      </c>
      <c r="L607">
        <v>15</v>
      </c>
      <c r="M607" s="1" t="s">
        <v>28</v>
      </c>
      <c r="N607">
        <v>122057</v>
      </c>
      <c r="O607" s="1" t="s">
        <v>29</v>
      </c>
      <c r="P607" s="1" t="s">
        <v>30</v>
      </c>
      <c r="Q607" s="1" t="s">
        <v>31</v>
      </c>
      <c r="R607" s="1"/>
      <c r="S607" s="1"/>
      <c r="T607" s="1" t="s">
        <v>637</v>
      </c>
      <c r="U607" s="1" t="s">
        <v>1318</v>
      </c>
      <c r="V607">
        <v>27930.32</v>
      </c>
      <c r="W607">
        <v>660.18</v>
      </c>
      <c r="X607">
        <v>27270.14</v>
      </c>
      <c r="Y607">
        <v>0</v>
      </c>
    </row>
    <row r="608" spans="1:25" x14ac:dyDescent="0.25">
      <c r="A608" s="1" t="s">
        <v>25</v>
      </c>
      <c r="B608" s="1" t="s">
        <v>26</v>
      </c>
      <c r="C608" s="1" t="s">
        <v>27</v>
      </c>
      <c r="D608">
        <v>5.0000000000000001E-301</v>
      </c>
      <c r="E608">
        <v>5.0000000000000001E-301</v>
      </c>
      <c r="F608">
        <v>5.0000000000000001E-301</v>
      </c>
      <c r="G608">
        <v>6.5410858951508999E-9</v>
      </c>
      <c r="H608">
        <v>5.0000000000000001E-301</v>
      </c>
      <c r="I608">
        <v>0</v>
      </c>
      <c r="J608">
        <v>-6631269.79</v>
      </c>
      <c r="K608">
        <v>0</v>
      </c>
      <c r="L608">
        <v>15</v>
      </c>
      <c r="M608" s="1" t="s">
        <v>28</v>
      </c>
      <c r="N608">
        <v>122057</v>
      </c>
      <c r="O608" s="1" t="s">
        <v>29</v>
      </c>
      <c r="P608" s="1" t="s">
        <v>30</v>
      </c>
      <c r="Q608" s="1" t="s">
        <v>31</v>
      </c>
      <c r="R608" s="1"/>
      <c r="S608" s="1"/>
      <c r="T608" s="1" t="s">
        <v>638</v>
      </c>
      <c r="U608" s="1" t="s">
        <v>1319</v>
      </c>
      <c r="V608">
        <v>33680.660000000003</v>
      </c>
      <c r="W608">
        <v>94.08</v>
      </c>
      <c r="X608">
        <v>33586.58</v>
      </c>
      <c r="Y608">
        <v>0</v>
      </c>
    </row>
    <row r="609" spans="1:25" x14ac:dyDescent="0.25">
      <c r="A609" s="1" t="s">
        <v>25</v>
      </c>
      <c r="B609" s="1" t="s">
        <v>26</v>
      </c>
      <c r="C609" s="1" t="s">
        <v>27</v>
      </c>
      <c r="D609">
        <v>5.0000000000000001E-301</v>
      </c>
      <c r="E609">
        <v>5.0000000000000001E-301</v>
      </c>
      <c r="F609">
        <v>5.0000000000000001E-301</v>
      </c>
      <c r="G609">
        <v>6.5410858951508999E-9</v>
      </c>
      <c r="H609">
        <v>5.0000000000000001E-301</v>
      </c>
      <c r="I609">
        <v>0</v>
      </c>
      <c r="J609">
        <v>-6631269.79</v>
      </c>
      <c r="K609">
        <v>0</v>
      </c>
      <c r="L609">
        <v>15</v>
      </c>
      <c r="M609" s="1" t="s">
        <v>28</v>
      </c>
      <c r="N609">
        <v>122057</v>
      </c>
      <c r="O609" s="1" t="s">
        <v>29</v>
      </c>
      <c r="P609" s="1" t="s">
        <v>30</v>
      </c>
      <c r="Q609" s="1" t="s">
        <v>31</v>
      </c>
      <c r="R609" s="1"/>
      <c r="S609" s="1"/>
      <c r="T609" s="1" t="s">
        <v>639</v>
      </c>
      <c r="U609" s="1" t="s">
        <v>1320</v>
      </c>
      <c r="V609">
        <v>8405.9699999999993</v>
      </c>
      <c r="W609">
        <v>127.28</v>
      </c>
      <c r="X609">
        <v>8278.69</v>
      </c>
      <c r="Y609">
        <v>0</v>
      </c>
    </row>
    <row r="610" spans="1:25" x14ac:dyDescent="0.25">
      <c r="A610" s="1" t="s">
        <v>25</v>
      </c>
      <c r="B610" s="1" t="s">
        <v>26</v>
      </c>
      <c r="C610" s="1" t="s">
        <v>27</v>
      </c>
      <c r="D610">
        <v>5.0000000000000001E-301</v>
      </c>
      <c r="E610">
        <v>5.0000000000000001E-301</v>
      </c>
      <c r="F610">
        <v>5.0000000000000001E-301</v>
      </c>
      <c r="G610">
        <v>6.5410858951508999E-9</v>
      </c>
      <c r="H610">
        <v>5.0000000000000001E-301</v>
      </c>
      <c r="I610">
        <v>0</v>
      </c>
      <c r="J610">
        <v>-6631269.79</v>
      </c>
      <c r="K610">
        <v>0</v>
      </c>
      <c r="L610">
        <v>15</v>
      </c>
      <c r="M610" s="1" t="s">
        <v>28</v>
      </c>
      <c r="N610">
        <v>122057</v>
      </c>
      <c r="O610" s="1" t="s">
        <v>29</v>
      </c>
      <c r="P610" s="1" t="s">
        <v>30</v>
      </c>
      <c r="Q610" s="1" t="s">
        <v>31</v>
      </c>
      <c r="R610" s="1"/>
      <c r="S610" s="1"/>
      <c r="T610" s="1" t="s">
        <v>640</v>
      </c>
      <c r="U610" s="1" t="s">
        <v>1321</v>
      </c>
      <c r="V610">
        <v>3061.23</v>
      </c>
      <c r="W610">
        <v>0</v>
      </c>
      <c r="X610">
        <v>3061.23</v>
      </c>
      <c r="Y610">
        <v>0</v>
      </c>
    </row>
    <row r="611" spans="1:25" x14ac:dyDescent="0.25">
      <c r="A611" s="1" t="s">
        <v>25</v>
      </c>
      <c r="B611" s="1" t="s">
        <v>26</v>
      </c>
      <c r="C611" s="1" t="s">
        <v>27</v>
      </c>
      <c r="D611">
        <v>5.0000000000000001E-301</v>
      </c>
      <c r="E611">
        <v>5.0000000000000001E-301</v>
      </c>
      <c r="F611">
        <v>5.0000000000000001E-301</v>
      </c>
      <c r="G611">
        <v>6.5410858951508999E-9</v>
      </c>
      <c r="H611">
        <v>5.0000000000000001E-301</v>
      </c>
      <c r="I611">
        <v>0</v>
      </c>
      <c r="J611">
        <v>-6631269.79</v>
      </c>
      <c r="K611">
        <v>0</v>
      </c>
      <c r="L611">
        <v>15</v>
      </c>
      <c r="M611" s="1" t="s">
        <v>28</v>
      </c>
      <c r="N611">
        <v>122057</v>
      </c>
      <c r="O611" s="1" t="s">
        <v>29</v>
      </c>
      <c r="P611" s="1" t="s">
        <v>30</v>
      </c>
      <c r="Q611" s="1" t="s">
        <v>31</v>
      </c>
      <c r="R611" s="1"/>
      <c r="S611" s="1"/>
      <c r="T611" s="1" t="s">
        <v>641</v>
      </c>
      <c r="U611" s="1" t="s">
        <v>1322</v>
      </c>
      <c r="V611">
        <v>9958.39</v>
      </c>
      <c r="W611">
        <v>272.89</v>
      </c>
      <c r="X611">
        <v>9685.5</v>
      </c>
      <c r="Y611">
        <v>0</v>
      </c>
    </row>
    <row r="612" spans="1:25" x14ac:dyDescent="0.25">
      <c r="A612" s="1" t="s">
        <v>25</v>
      </c>
      <c r="B612" s="1" t="s">
        <v>26</v>
      </c>
      <c r="C612" s="1" t="s">
        <v>27</v>
      </c>
      <c r="D612">
        <v>5.0000000000000001E-301</v>
      </c>
      <c r="E612">
        <v>5.0000000000000001E-301</v>
      </c>
      <c r="F612">
        <v>5.0000000000000001E-301</v>
      </c>
      <c r="G612">
        <v>6.5410858951508999E-9</v>
      </c>
      <c r="H612">
        <v>5.0000000000000001E-301</v>
      </c>
      <c r="I612">
        <v>0</v>
      </c>
      <c r="J612">
        <v>-6631269.79</v>
      </c>
      <c r="K612">
        <v>0</v>
      </c>
      <c r="L612">
        <v>15</v>
      </c>
      <c r="M612" s="1" t="s">
        <v>28</v>
      </c>
      <c r="N612">
        <v>122057</v>
      </c>
      <c r="O612" s="1" t="s">
        <v>29</v>
      </c>
      <c r="P612" s="1" t="s">
        <v>30</v>
      </c>
      <c r="Q612" s="1" t="s">
        <v>31</v>
      </c>
      <c r="R612" s="1"/>
      <c r="S612" s="1"/>
      <c r="T612" s="1" t="s">
        <v>642</v>
      </c>
      <c r="U612" s="1" t="s">
        <v>1323</v>
      </c>
      <c r="V612">
        <v>6021.07</v>
      </c>
      <c r="W612">
        <v>0</v>
      </c>
      <c r="X612">
        <v>6021.07</v>
      </c>
      <c r="Y612">
        <v>0</v>
      </c>
    </row>
    <row r="613" spans="1:25" x14ac:dyDescent="0.25">
      <c r="A613" s="1" t="s">
        <v>25</v>
      </c>
      <c r="B613" s="1" t="s">
        <v>26</v>
      </c>
      <c r="C613" s="1" t="s">
        <v>27</v>
      </c>
      <c r="D613">
        <v>5.0000000000000001E-301</v>
      </c>
      <c r="E613">
        <v>5.0000000000000001E-301</v>
      </c>
      <c r="F613">
        <v>5.0000000000000001E-301</v>
      </c>
      <c r="G613">
        <v>6.5410858951508999E-9</v>
      </c>
      <c r="H613">
        <v>5.0000000000000001E-301</v>
      </c>
      <c r="I613">
        <v>0</v>
      </c>
      <c r="J613">
        <v>-6631269.79</v>
      </c>
      <c r="K613">
        <v>0</v>
      </c>
      <c r="L613">
        <v>15</v>
      </c>
      <c r="M613" s="1" t="s">
        <v>28</v>
      </c>
      <c r="N613">
        <v>122057</v>
      </c>
      <c r="O613" s="1" t="s">
        <v>29</v>
      </c>
      <c r="P613" s="1" t="s">
        <v>30</v>
      </c>
      <c r="Q613" s="1" t="s">
        <v>31</v>
      </c>
      <c r="R613" s="1"/>
      <c r="S613" s="1"/>
      <c r="T613" s="1" t="s">
        <v>643</v>
      </c>
      <c r="U613" s="1" t="s">
        <v>1324</v>
      </c>
      <c r="V613">
        <v>12882.9</v>
      </c>
      <c r="W613">
        <v>1300</v>
      </c>
      <c r="X613">
        <v>11582.9</v>
      </c>
      <c r="Y613">
        <v>0</v>
      </c>
    </row>
    <row r="614" spans="1:25" x14ac:dyDescent="0.25">
      <c r="A614" s="1" t="s">
        <v>25</v>
      </c>
      <c r="B614" s="1" t="s">
        <v>26</v>
      </c>
      <c r="C614" s="1" t="s">
        <v>27</v>
      </c>
      <c r="D614">
        <v>5.0000000000000001E-301</v>
      </c>
      <c r="E614">
        <v>5.0000000000000001E-301</v>
      </c>
      <c r="F614">
        <v>5.0000000000000001E-301</v>
      </c>
      <c r="G614">
        <v>6.5410858951508999E-9</v>
      </c>
      <c r="H614">
        <v>5.0000000000000001E-301</v>
      </c>
      <c r="I614">
        <v>0</v>
      </c>
      <c r="J614">
        <v>-6631269.79</v>
      </c>
      <c r="K614">
        <v>0</v>
      </c>
      <c r="L614">
        <v>15</v>
      </c>
      <c r="M614" s="1" t="s">
        <v>28</v>
      </c>
      <c r="N614">
        <v>122057</v>
      </c>
      <c r="O614" s="1" t="s">
        <v>29</v>
      </c>
      <c r="P614" s="1" t="s">
        <v>30</v>
      </c>
      <c r="Q614" s="1" t="s">
        <v>31</v>
      </c>
      <c r="R614" s="1"/>
      <c r="S614" s="1"/>
      <c r="T614" s="1" t="s">
        <v>644</v>
      </c>
      <c r="U614" s="1" t="s">
        <v>1325</v>
      </c>
      <c r="V614">
        <v>21947.32</v>
      </c>
      <c r="W614">
        <v>5707.12</v>
      </c>
      <c r="X614">
        <v>16240.2</v>
      </c>
      <c r="Y614">
        <v>0</v>
      </c>
    </row>
    <row r="615" spans="1:25" x14ac:dyDescent="0.25">
      <c r="A615" s="1" t="s">
        <v>25</v>
      </c>
      <c r="B615" s="1" t="s">
        <v>26</v>
      </c>
      <c r="C615" s="1" t="s">
        <v>27</v>
      </c>
      <c r="D615">
        <v>5.0000000000000001E-301</v>
      </c>
      <c r="E615">
        <v>5.0000000000000001E-301</v>
      </c>
      <c r="F615">
        <v>5.0000000000000001E-301</v>
      </c>
      <c r="G615">
        <v>6.5410858951508999E-9</v>
      </c>
      <c r="H615">
        <v>5.0000000000000001E-301</v>
      </c>
      <c r="I615">
        <v>0</v>
      </c>
      <c r="J615">
        <v>-6631269.79</v>
      </c>
      <c r="K615">
        <v>0</v>
      </c>
      <c r="L615">
        <v>15</v>
      </c>
      <c r="M615" s="1" t="s">
        <v>28</v>
      </c>
      <c r="N615">
        <v>122057</v>
      </c>
      <c r="O615" s="1" t="s">
        <v>29</v>
      </c>
      <c r="P615" s="1" t="s">
        <v>30</v>
      </c>
      <c r="Q615" s="1" t="s">
        <v>31</v>
      </c>
      <c r="R615" s="1"/>
      <c r="S615" s="1"/>
      <c r="T615" s="1" t="s">
        <v>645</v>
      </c>
      <c r="U615" s="1" t="s">
        <v>1326</v>
      </c>
      <c r="V615">
        <v>3487.09</v>
      </c>
      <c r="W615">
        <v>0</v>
      </c>
      <c r="X615">
        <v>3487.09</v>
      </c>
      <c r="Y615">
        <v>0</v>
      </c>
    </row>
    <row r="616" spans="1:25" x14ac:dyDescent="0.25">
      <c r="A616" s="1" t="s">
        <v>25</v>
      </c>
      <c r="B616" s="1" t="s">
        <v>26</v>
      </c>
      <c r="C616" s="1" t="s">
        <v>27</v>
      </c>
      <c r="D616">
        <v>5.0000000000000001E-301</v>
      </c>
      <c r="E616">
        <v>5.0000000000000001E-301</v>
      </c>
      <c r="F616">
        <v>5.0000000000000001E-301</v>
      </c>
      <c r="G616">
        <v>6.5410858951508999E-9</v>
      </c>
      <c r="H616">
        <v>5.0000000000000001E-301</v>
      </c>
      <c r="I616">
        <v>0</v>
      </c>
      <c r="J616">
        <v>-6631269.79</v>
      </c>
      <c r="K616">
        <v>0</v>
      </c>
      <c r="L616">
        <v>15</v>
      </c>
      <c r="M616" s="1" t="s">
        <v>28</v>
      </c>
      <c r="N616">
        <v>122057</v>
      </c>
      <c r="O616" s="1" t="s">
        <v>29</v>
      </c>
      <c r="P616" s="1" t="s">
        <v>30</v>
      </c>
      <c r="Q616" s="1" t="s">
        <v>31</v>
      </c>
      <c r="R616" s="1"/>
      <c r="S616" s="1"/>
      <c r="T616" s="1" t="s">
        <v>646</v>
      </c>
      <c r="U616" s="1" t="s">
        <v>1327</v>
      </c>
      <c r="V616">
        <v>2195</v>
      </c>
      <c r="W616">
        <v>1420.68</v>
      </c>
      <c r="X616">
        <v>774.32</v>
      </c>
      <c r="Y616">
        <v>0</v>
      </c>
    </row>
    <row r="617" spans="1:25" x14ac:dyDescent="0.25">
      <c r="A617" s="1" t="s">
        <v>25</v>
      </c>
      <c r="B617" s="1" t="s">
        <v>26</v>
      </c>
      <c r="C617" s="1" t="s">
        <v>27</v>
      </c>
      <c r="D617">
        <v>5.0000000000000001E-301</v>
      </c>
      <c r="E617">
        <v>5.0000000000000001E-301</v>
      </c>
      <c r="F617">
        <v>5.0000000000000001E-301</v>
      </c>
      <c r="G617">
        <v>6.5410858951508999E-9</v>
      </c>
      <c r="H617">
        <v>5.0000000000000001E-301</v>
      </c>
      <c r="I617">
        <v>0</v>
      </c>
      <c r="J617">
        <v>-6631269.79</v>
      </c>
      <c r="K617">
        <v>0</v>
      </c>
      <c r="L617">
        <v>15</v>
      </c>
      <c r="M617" s="1" t="s">
        <v>28</v>
      </c>
      <c r="N617">
        <v>122057</v>
      </c>
      <c r="O617" s="1" t="s">
        <v>29</v>
      </c>
      <c r="P617" s="1" t="s">
        <v>30</v>
      </c>
      <c r="Q617" s="1" t="s">
        <v>31</v>
      </c>
      <c r="R617" s="1"/>
      <c r="S617" s="1"/>
      <c r="T617" s="1" t="s">
        <v>647</v>
      </c>
      <c r="U617" s="1" t="s">
        <v>1328</v>
      </c>
      <c r="V617">
        <v>2684</v>
      </c>
      <c r="W617">
        <v>1506</v>
      </c>
      <c r="X617">
        <v>1178</v>
      </c>
      <c r="Y617">
        <v>0</v>
      </c>
    </row>
    <row r="618" spans="1:25" x14ac:dyDescent="0.25">
      <c r="A618" s="1" t="s">
        <v>25</v>
      </c>
      <c r="B618" s="1" t="s">
        <v>26</v>
      </c>
      <c r="C618" s="1" t="s">
        <v>27</v>
      </c>
      <c r="D618">
        <v>5.0000000000000001E-301</v>
      </c>
      <c r="E618">
        <v>5.0000000000000001E-301</v>
      </c>
      <c r="F618">
        <v>5.0000000000000001E-301</v>
      </c>
      <c r="G618">
        <v>6.5410858951508999E-9</v>
      </c>
      <c r="H618">
        <v>5.0000000000000001E-301</v>
      </c>
      <c r="I618">
        <v>0</v>
      </c>
      <c r="J618">
        <v>-6631269.79</v>
      </c>
      <c r="K618">
        <v>0</v>
      </c>
      <c r="L618">
        <v>15</v>
      </c>
      <c r="M618" s="1" t="s">
        <v>28</v>
      </c>
      <c r="N618">
        <v>122057</v>
      </c>
      <c r="O618" s="1" t="s">
        <v>29</v>
      </c>
      <c r="P618" s="1" t="s">
        <v>30</v>
      </c>
      <c r="Q618" s="1" t="s">
        <v>31</v>
      </c>
      <c r="R618" s="1"/>
      <c r="S618" s="1"/>
      <c r="T618" s="1" t="s">
        <v>648</v>
      </c>
      <c r="U618" s="1" t="s">
        <v>1329</v>
      </c>
      <c r="V618">
        <v>52227</v>
      </c>
      <c r="W618">
        <v>0</v>
      </c>
      <c r="X618">
        <v>52227</v>
      </c>
      <c r="Y618">
        <v>0</v>
      </c>
    </row>
    <row r="619" spans="1:25" x14ac:dyDescent="0.25">
      <c r="A619" s="1" t="s">
        <v>25</v>
      </c>
      <c r="B619" s="1" t="s">
        <v>26</v>
      </c>
      <c r="C619" s="1" t="s">
        <v>27</v>
      </c>
      <c r="D619">
        <v>5.0000000000000001E-301</v>
      </c>
      <c r="E619">
        <v>5.0000000000000001E-301</v>
      </c>
      <c r="F619">
        <v>5.0000000000000001E-301</v>
      </c>
      <c r="G619">
        <v>6.5410858951508999E-9</v>
      </c>
      <c r="H619">
        <v>5.0000000000000001E-301</v>
      </c>
      <c r="I619">
        <v>0</v>
      </c>
      <c r="J619">
        <v>-6631269.79</v>
      </c>
      <c r="K619">
        <v>0</v>
      </c>
      <c r="L619">
        <v>15</v>
      </c>
      <c r="M619" s="1" t="s">
        <v>28</v>
      </c>
      <c r="N619">
        <v>122057</v>
      </c>
      <c r="O619" s="1" t="s">
        <v>29</v>
      </c>
      <c r="P619" s="1" t="s">
        <v>30</v>
      </c>
      <c r="Q619" s="1" t="s">
        <v>31</v>
      </c>
      <c r="R619" s="1"/>
      <c r="S619" s="1"/>
      <c r="T619" s="1" t="s">
        <v>649</v>
      </c>
      <c r="U619" s="1" t="s">
        <v>1330</v>
      </c>
      <c r="V619">
        <v>6886.87</v>
      </c>
      <c r="W619">
        <v>1322</v>
      </c>
      <c r="X619">
        <v>5564.87</v>
      </c>
      <c r="Y619">
        <v>0</v>
      </c>
    </row>
    <row r="620" spans="1:25" x14ac:dyDescent="0.25">
      <c r="A620" s="1" t="s">
        <v>25</v>
      </c>
      <c r="B620" s="1" t="s">
        <v>26</v>
      </c>
      <c r="C620" s="1" t="s">
        <v>27</v>
      </c>
      <c r="D620">
        <v>5.0000000000000001E-301</v>
      </c>
      <c r="E620">
        <v>5.0000000000000001E-301</v>
      </c>
      <c r="F620">
        <v>5.0000000000000001E-301</v>
      </c>
      <c r="G620">
        <v>6.5410858951508999E-9</v>
      </c>
      <c r="H620">
        <v>5.0000000000000001E-301</v>
      </c>
      <c r="I620">
        <v>0</v>
      </c>
      <c r="J620">
        <v>-6631269.79</v>
      </c>
      <c r="K620">
        <v>0</v>
      </c>
      <c r="L620">
        <v>15</v>
      </c>
      <c r="M620" s="1" t="s">
        <v>28</v>
      </c>
      <c r="N620">
        <v>122057</v>
      </c>
      <c r="O620" s="1" t="s">
        <v>29</v>
      </c>
      <c r="P620" s="1" t="s">
        <v>30</v>
      </c>
      <c r="Q620" s="1" t="s">
        <v>31</v>
      </c>
      <c r="R620" s="1"/>
      <c r="S620" s="1"/>
      <c r="T620" s="1" t="s">
        <v>650</v>
      </c>
      <c r="U620" s="1" t="s">
        <v>1331</v>
      </c>
      <c r="V620">
        <v>762669.57</v>
      </c>
      <c r="W620">
        <v>15000</v>
      </c>
      <c r="X620">
        <v>747669.57</v>
      </c>
      <c r="Y620">
        <v>0</v>
      </c>
    </row>
    <row r="621" spans="1:25" x14ac:dyDescent="0.25">
      <c r="A621" s="1" t="s">
        <v>25</v>
      </c>
      <c r="B621" s="1" t="s">
        <v>26</v>
      </c>
      <c r="C621" s="1" t="s">
        <v>27</v>
      </c>
      <c r="D621">
        <v>5.0000000000000001E-301</v>
      </c>
      <c r="E621">
        <v>5.0000000000000001E-301</v>
      </c>
      <c r="F621">
        <v>5.0000000000000001E-301</v>
      </c>
      <c r="G621">
        <v>6.5410858951508999E-9</v>
      </c>
      <c r="H621">
        <v>5.0000000000000001E-301</v>
      </c>
      <c r="I621">
        <v>0</v>
      </c>
      <c r="J621">
        <v>-6631269.79</v>
      </c>
      <c r="K621">
        <v>0</v>
      </c>
      <c r="L621">
        <v>15</v>
      </c>
      <c r="M621" s="1" t="s">
        <v>28</v>
      </c>
      <c r="N621">
        <v>122057</v>
      </c>
      <c r="O621" s="1" t="s">
        <v>29</v>
      </c>
      <c r="P621" s="1" t="s">
        <v>30</v>
      </c>
      <c r="Q621" s="1" t="s">
        <v>31</v>
      </c>
      <c r="R621" s="1"/>
      <c r="S621" s="1"/>
      <c r="T621" s="1" t="s">
        <v>651</v>
      </c>
      <c r="U621" s="1" t="s">
        <v>1332</v>
      </c>
      <c r="V621">
        <v>47742.84</v>
      </c>
      <c r="W621">
        <v>52378.59</v>
      </c>
      <c r="X621">
        <v>-4635.75</v>
      </c>
      <c r="Y621">
        <v>0</v>
      </c>
    </row>
    <row r="622" spans="1:25" x14ac:dyDescent="0.25">
      <c r="A622" s="1" t="s">
        <v>25</v>
      </c>
      <c r="B622" s="1" t="s">
        <v>26</v>
      </c>
      <c r="C622" s="1" t="s">
        <v>27</v>
      </c>
      <c r="D622">
        <v>5.0000000000000001E-301</v>
      </c>
      <c r="E622">
        <v>5.0000000000000001E-301</v>
      </c>
      <c r="F622">
        <v>5.0000000000000001E-301</v>
      </c>
      <c r="G622">
        <v>6.5410858951508999E-9</v>
      </c>
      <c r="H622">
        <v>5.0000000000000001E-301</v>
      </c>
      <c r="I622">
        <v>0</v>
      </c>
      <c r="J622">
        <v>-6631269.79</v>
      </c>
      <c r="K622">
        <v>0</v>
      </c>
      <c r="L622">
        <v>15</v>
      </c>
      <c r="M622" s="1" t="s">
        <v>28</v>
      </c>
      <c r="N622">
        <v>122057</v>
      </c>
      <c r="O622" s="1" t="s">
        <v>29</v>
      </c>
      <c r="P622" s="1" t="s">
        <v>30</v>
      </c>
      <c r="Q622" s="1" t="s">
        <v>31</v>
      </c>
      <c r="R622" s="1"/>
      <c r="S622" s="1"/>
      <c r="T622" s="1" t="s">
        <v>652</v>
      </c>
      <c r="U622" s="1" t="s">
        <v>1333</v>
      </c>
      <c r="V622">
        <v>4573.05</v>
      </c>
      <c r="W622">
        <v>0</v>
      </c>
      <c r="X622">
        <v>4573.05</v>
      </c>
      <c r="Y622">
        <v>0</v>
      </c>
    </row>
    <row r="623" spans="1:25" x14ac:dyDescent="0.25">
      <c r="A623" s="1" t="s">
        <v>25</v>
      </c>
      <c r="B623" s="1" t="s">
        <v>26</v>
      </c>
      <c r="C623" s="1" t="s">
        <v>27</v>
      </c>
      <c r="D623">
        <v>5.0000000000000001E-301</v>
      </c>
      <c r="E623">
        <v>5.0000000000000001E-301</v>
      </c>
      <c r="F623">
        <v>5.0000000000000001E-301</v>
      </c>
      <c r="G623">
        <v>6.5410858951508999E-9</v>
      </c>
      <c r="H623">
        <v>5.0000000000000001E-301</v>
      </c>
      <c r="I623">
        <v>0</v>
      </c>
      <c r="J623">
        <v>-6631269.79</v>
      </c>
      <c r="K623">
        <v>0</v>
      </c>
      <c r="L623">
        <v>15</v>
      </c>
      <c r="M623" s="1" t="s">
        <v>28</v>
      </c>
      <c r="N623">
        <v>122057</v>
      </c>
      <c r="O623" s="1" t="s">
        <v>29</v>
      </c>
      <c r="P623" s="1" t="s">
        <v>30</v>
      </c>
      <c r="Q623" s="1" t="s">
        <v>31</v>
      </c>
      <c r="R623" s="1"/>
      <c r="S623" s="1"/>
      <c r="T623" s="1" t="s">
        <v>653</v>
      </c>
      <c r="U623" s="1" t="s">
        <v>1334</v>
      </c>
      <c r="V623">
        <v>240862.49</v>
      </c>
      <c r="W623">
        <v>24501.59</v>
      </c>
      <c r="X623">
        <v>216360.9</v>
      </c>
      <c r="Y623">
        <v>0</v>
      </c>
    </row>
    <row r="624" spans="1:25" x14ac:dyDescent="0.25">
      <c r="A624" s="1" t="s">
        <v>25</v>
      </c>
      <c r="B624" s="1" t="s">
        <v>26</v>
      </c>
      <c r="C624" s="1" t="s">
        <v>27</v>
      </c>
      <c r="D624">
        <v>5.0000000000000001E-301</v>
      </c>
      <c r="E624">
        <v>5.0000000000000001E-301</v>
      </c>
      <c r="F624">
        <v>5.0000000000000001E-301</v>
      </c>
      <c r="G624">
        <v>6.5410858951508999E-9</v>
      </c>
      <c r="H624">
        <v>5.0000000000000001E-301</v>
      </c>
      <c r="I624">
        <v>0</v>
      </c>
      <c r="J624">
        <v>-6631269.79</v>
      </c>
      <c r="K624">
        <v>0</v>
      </c>
      <c r="L624">
        <v>15</v>
      </c>
      <c r="M624" s="1" t="s">
        <v>28</v>
      </c>
      <c r="N624">
        <v>122057</v>
      </c>
      <c r="O624" s="1" t="s">
        <v>29</v>
      </c>
      <c r="P624" s="1" t="s">
        <v>30</v>
      </c>
      <c r="Q624" s="1" t="s">
        <v>31</v>
      </c>
      <c r="R624" s="1"/>
      <c r="S624" s="1"/>
      <c r="T624" s="1" t="s">
        <v>654</v>
      </c>
      <c r="U624" s="1" t="s">
        <v>1335</v>
      </c>
      <c r="V624">
        <v>18772.22</v>
      </c>
      <c r="W624">
        <v>256.17</v>
      </c>
      <c r="X624">
        <v>18516.05</v>
      </c>
      <c r="Y624">
        <v>0</v>
      </c>
    </row>
    <row r="625" spans="1:25" x14ac:dyDescent="0.25">
      <c r="A625" s="1" t="s">
        <v>25</v>
      </c>
      <c r="B625" s="1" t="s">
        <v>26</v>
      </c>
      <c r="C625" s="1" t="s">
        <v>27</v>
      </c>
      <c r="D625">
        <v>5.0000000000000001E-301</v>
      </c>
      <c r="E625">
        <v>5.0000000000000001E-301</v>
      </c>
      <c r="F625">
        <v>5.0000000000000001E-301</v>
      </c>
      <c r="G625">
        <v>6.5410858951508999E-9</v>
      </c>
      <c r="H625">
        <v>5.0000000000000001E-301</v>
      </c>
      <c r="I625">
        <v>0</v>
      </c>
      <c r="J625">
        <v>-6631269.79</v>
      </c>
      <c r="K625">
        <v>0</v>
      </c>
      <c r="L625">
        <v>15</v>
      </c>
      <c r="M625" s="1" t="s">
        <v>28</v>
      </c>
      <c r="N625">
        <v>122057</v>
      </c>
      <c r="O625" s="1" t="s">
        <v>29</v>
      </c>
      <c r="P625" s="1" t="s">
        <v>30</v>
      </c>
      <c r="Q625" s="1" t="s">
        <v>31</v>
      </c>
      <c r="R625" s="1"/>
      <c r="S625" s="1"/>
      <c r="T625" s="1" t="s">
        <v>655</v>
      </c>
      <c r="U625" s="1" t="s">
        <v>1336</v>
      </c>
      <c r="V625">
        <v>18533.88</v>
      </c>
      <c r="W625">
        <v>0</v>
      </c>
      <c r="X625">
        <v>18533.88</v>
      </c>
      <c r="Y625">
        <v>0</v>
      </c>
    </row>
    <row r="626" spans="1:25" x14ac:dyDescent="0.25">
      <c r="A626" s="1" t="s">
        <v>25</v>
      </c>
      <c r="B626" s="1" t="s">
        <v>26</v>
      </c>
      <c r="C626" s="1" t="s">
        <v>27</v>
      </c>
      <c r="D626">
        <v>5.0000000000000001E-301</v>
      </c>
      <c r="E626">
        <v>5.0000000000000001E-301</v>
      </c>
      <c r="F626">
        <v>5.0000000000000001E-301</v>
      </c>
      <c r="G626">
        <v>6.5410858951508999E-9</v>
      </c>
      <c r="H626">
        <v>5.0000000000000001E-301</v>
      </c>
      <c r="I626">
        <v>0</v>
      </c>
      <c r="J626">
        <v>-6631269.79</v>
      </c>
      <c r="K626">
        <v>0</v>
      </c>
      <c r="L626">
        <v>15</v>
      </c>
      <c r="M626" s="1" t="s">
        <v>28</v>
      </c>
      <c r="N626">
        <v>122057</v>
      </c>
      <c r="O626" s="1" t="s">
        <v>29</v>
      </c>
      <c r="P626" s="1" t="s">
        <v>30</v>
      </c>
      <c r="Q626" s="1" t="s">
        <v>31</v>
      </c>
      <c r="R626" s="1"/>
      <c r="S626" s="1"/>
      <c r="T626" s="1" t="s">
        <v>656</v>
      </c>
      <c r="U626" s="1" t="s">
        <v>1337</v>
      </c>
      <c r="V626">
        <v>32628.73</v>
      </c>
      <c r="W626">
        <v>0</v>
      </c>
      <c r="X626">
        <v>32628.73</v>
      </c>
      <c r="Y626">
        <v>0</v>
      </c>
    </row>
    <row r="627" spans="1:25" x14ac:dyDescent="0.25">
      <c r="A627" s="1" t="s">
        <v>25</v>
      </c>
      <c r="B627" s="1" t="s">
        <v>26</v>
      </c>
      <c r="C627" s="1" t="s">
        <v>27</v>
      </c>
      <c r="D627">
        <v>5.0000000000000001E-301</v>
      </c>
      <c r="E627">
        <v>5.0000000000000001E-301</v>
      </c>
      <c r="F627">
        <v>5.0000000000000001E-301</v>
      </c>
      <c r="G627">
        <v>6.5410858951508999E-9</v>
      </c>
      <c r="H627">
        <v>5.0000000000000001E-301</v>
      </c>
      <c r="I627">
        <v>0</v>
      </c>
      <c r="J627">
        <v>-6631269.79</v>
      </c>
      <c r="K627">
        <v>0</v>
      </c>
      <c r="L627">
        <v>15</v>
      </c>
      <c r="M627" s="1" t="s">
        <v>28</v>
      </c>
      <c r="N627">
        <v>122057</v>
      </c>
      <c r="O627" s="1" t="s">
        <v>29</v>
      </c>
      <c r="P627" s="1" t="s">
        <v>30</v>
      </c>
      <c r="Q627" s="1" t="s">
        <v>31</v>
      </c>
      <c r="R627" s="1"/>
      <c r="S627" s="1"/>
      <c r="T627" s="1" t="s">
        <v>657</v>
      </c>
      <c r="U627" s="1" t="s">
        <v>1338</v>
      </c>
      <c r="V627">
        <v>0</v>
      </c>
      <c r="W627">
        <v>24482.880000000001</v>
      </c>
      <c r="X627">
        <v>-24482.880000000001</v>
      </c>
      <c r="Y627">
        <v>0</v>
      </c>
    </row>
    <row r="628" spans="1:25" x14ac:dyDescent="0.25">
      <c r="A628" s="1" t="s">
        <v>25</v>
      </c>
      <c r="B628" s="1" t="s">
        <v>26</v>
      </c>
      <c r="C628" s="1" t="s">
        <v>27</v>
      </c>
      <c r="D628">
        <v>5.0000000000000001E-301</v>
      </c>
      <c r="E628">
        <v>5.0000000000000001E-301</v>
      </c>
      <c r="F628">
        <v>5.0000000000000001E-301</v>
      </c>
      <c r="G628">
        <v>6.5410858951508999E-9</v>
      </c>
      <c r="H628">
        <v>5.0000000000000001E-301</v>
      </c>
      <c r="I628">
        <v>0</v>
      </c>
      <c r="J628">
        <v>-6631269.79</v>
      </c>
      <c r="K628">
        <v>0</v>
      </c>
      <c r="L628">
        <v>15</v>
      </c>
      <c r="M628" s="1" t="s">
        <v>28</v>
      </c>
      <c r="N628">
        <v>122057</v>
      </c>
      <c r="O628" s="1" t="s">
        <v>29</v>
      </c>
      <c r="P628" s="1" t="s">
        <v>30</v>
      </c>
      <c r="Q628" s="1" t="s">
        <v>31</v>
      </c>
      <c r="R628" s="1"/>
      <c r="S628" s="1"/>
      <c r="T628" s="1" t="s">
        <v>658</v>
      </c>
      <c r="U628" s="1" t="s">
        <v>1339</v>
      </c>
      <c r="V628">
        <v>4586.3100000000004</v>
      </c>
      <c r="W628">
        <v>0</v>
      </c>
      <c r="X628">
        <v>4586.3100000000004</v>
      </c>
      <c r="Y628">
        <v>0</v>
      </c>
    </row>
    <row r="629" spans="1:25" x14ac:dyDescent="0.25">
      <c r="A629" s="1" t="s">
        <v>25</v>
      </c>
      <c r="B629" s="1" t="s">
        <v>26</v>
      </c>
      <c r="C629" s="1" t="s">
        <v>27</v>
      </c>
      <c r="D629">
        <v>5.0000000000000001E-301</v>
      </c>
      <c r="E629">
        <v>5.0000000000000001E-301</v>
      </c>
      <c r="F629">
        <v>5.0000000000000001E-301</v>
      </c>
      <c r="G629">
        <v>6.5410858951508999E-9</v>
      </c>
      <c r="H629">
        <v>5.0000000000000001E-301</v>
      </c>
      <c r="I629">
        <v>0</v>
      </c>
      <c r="J629">
        <v>-6631269.79</v>
      </c>
      <c r="K629">
        <v>0</v>
      </c>
      <c r="L629">
        <v>15</v>
      </c>
      <c r="M629" s="1" t="s">
        <v>28</v>
      </c>
      <c r="N629">
        <v>122057</v>
      </c>
      <c r="O629" s="1" t="s">
        <v>29</v>
      </c>
      <c r="P629" s="1" t="s">
        <v>30</v>
      </c>
      <c r="Q629" s="1" t="s">
        <v>31</v>
      </c>
      <c r="R629" s="1"/>
      <c r="S629" s="1"/>
      <c r="T629" s="1" t="s">
        <v>659</v>
      </c>
      <c r="U629" s="1" t="s">
        <v>1340</v>
      </c>
      <c r="V629">
        <v>12350</v>
      </c>
      <c r="W629">
        <v>10000</v>
      </c>
      <c r="X629">
        <v>2350</v>
      </c>
      <c r="Y629">
        <v>0</v>
      </c>
    </row>
    <row r="630" spans="1:25" x14ac:dyDescent="0.25">
      <c r="A630" s="1" t="s">
        <v>25</v>
      </c>
      <c r="B630" s="1" t="s">
        <v>26</v>
      </c>
      <c r="C630" s="1" t="s">
        <v>27</v>
      </c>
      <c r="D630">
        <v>5.0000000000000001E-301</v>
      </c>
      <c r="E630">
        <v>5.0000000000000001E-301</v>
      </c>
      <c r="F630">
        <v>5.0000000000000001E-301</v>
      </c>
      <c r="G630">
        <v>6.5410858951508999E-9</v>
      </c>
      <c r="H630">
        <v>5.0000000000000001E-301</v>
      </c>
      <c r="I630">
        <v>0</v>
      </c>
      <c r="J630">
        <v>-6631269.79</v>
      </c>
      <c r="K630">
        <v>0</v>
      </c>
      <c r="L630">
        <v>15</v>
      </c>
      <c r="M630" s="1" t="s">
        <v>28</v>
      </c>
      <c r="N630">
        <v>122057</v>
      </c>
      <c r="O630" s="1" t="s">
        <v>29</v>
      </c>
      <c r="P630" s="1" t="s">
        <v>30</v>
      </c>
      <c r="Q630" s="1" t="s">
        <v>31</v>
      </c>
      <c r="R630" s="1"/>
      <c r="S630" s="1"/>
      <c r="T630" s="1" t="s">
        <v>660</v>
      </c>
      <c r="U630" s="1" t="s">
        <v>1341</v>
      </c>
      <c r="V630">
        <v>1574.26</v>
      </c>
      <c r="W630">
        <v>0</v>
      </c>
      <c r="X630">
        <v>1574.26</v>
      </c>
      <c r="Y630">
        <v>0</v>
      </c>
    </row>
    <row r="631" spans="1:25" x14ac:dyDescent="0.25">
      <c r="A631" s="1" t="s">
        <v>25</v>
      </c>
      <c r="B631" s="1" t="s">
        <v>26</v>
      </c>
      <c r="C631" s="1" t="s">
        <v>27</v>
      </c>
      <c r="D631">
        <v>5.0000000000000001E-301</v>
      </c>
      <c r="E631">
        <v>5.0000000000000001E-301</v>
      </c>
      <c r="F631">
        <v>5.0000000000000001E-301</v>
      </c>
      <c r="G631">
        <v>6.5410858951508999E-9</v>
      </c>
      <c r="H631">
        <v>5.0000000000000001E-301</v>
      </c>
      <c r="I631">
        <v>0</v>
      </c>
      <c r="J631">
        <v>-6631269.79</v>
      </c>
      <c r="K631">
        <v>0</v>
      </c>
      <c r="L631">
        <v>15</v>
      </c>
      <c r="M631" s="1" t="s">
        <v>28</v>
      </c>
      <c r="N631">
        <v>122057</v>
      </c>
      <c r="O631" s="1" t="s">
        <v>29</v>
      </c>
      <c r="P631" s="1" t="s">
        <v>30</v>
      </c>
      <c r="Q631" s="1" t="s">
        <v>31</v>
      </c>
      <c r="R631" s="1"/>
      <c r="S631" s="1"/>
      <c r="T631" s="1" t="s">
        <v>661</v>
      </c>
      <c r="U631" s="1" t="s">
        <v>1342</v>
      </c>
      <c r="V631">
        <v>427.39</v>
      </c>
      <c r="W631">
        <v>0</v>
      </c>
      <c r="X631">
        <v>427.39</v>
      </c>
      <c r="Y631">
        <v>0</v>
      </c>
    </row>
    <row r="632" spans="1:25" x14ac:dyDescent="0.25">
      <c r="A632" s="1" t="s">
        <v>25</v>
      </c>
      <c r="B632" s="1" t="s">
        <v>26</v>
      </c>
      <c r="C632" s="1" t="s">
        <v>27</v>
      </c>
      <c r="D632">
        <v>5.0000000000000001E-301</v>
      </c>
      <c r="E632">
        <v>5.0000000000000001E-301</v>
      </c>
      <c r="F632">
        <v>5.0000000000000001E-301</v>
      </c>
      <c r="G632">
        <v>6.5410858951508999E-9</v>
      </c>
      <c r="H632">
        <v>5.0000000000000001E-301</v>
      </c>
      <c r="I632">
        <v>0</v>
      </c>
      <c r="J632">
        <v>-6631269.79</v>
      </c>
      <c r="K632">
        <v>0</v>
      </c>
      <c r="L632">
        <v>15</v>
      </c>
      <c r="M632" s="1" t="s">
        <v>28</v>
      </c>
      <c r="N632">
        <v>122057</v>
      </c>
      <c r="O632" s="1" t="s">
        <v>29</v>
      </c>
      <c r="P632" s="1" t="s">
        <v>30</v>
      </c>
      <c r="Q632" s="1" t="s">
        <v>31</v>
      </c>
      <c r="R632" s="1"/>
      <c r="S632" s="1"/>
      <c r="T632" s="1" t="s">
        <v>662</v>
      </c>
      <c r="U632" s="1" t="s">
        <v>1343</v>
      </c>
      <c r="V632">
        <v>7212.51</v>
      </c>
      <c r="W632">
        <v>1218.75</v>
      </c>
      <c r="X632">
        <v>5993.76</v>
      </c>
      <c r="Y632">
        <v>0</v>
      </c>
    </row>
    <row r="633" spans="1:25" x14ac:dyDescent="0.25">
      <c r="A633" s="1" t="s">
        <v>25</v>
      </c>
      <c r="B633" s="1" t="s">
        <v>26</v>
      </c>
      <c r="C633" s="1" t="s">
        <v>27</v>
      </c>
      <c r="D633">
        <v>5.0000000000000001E-301</v>
      </c>
      <c r="E633">
        <v>5.0000000000000001E-301</v>
      </c>
      <c r="F633">
        <v>5.0000000000000001E-301</v>
      </c>
      <c r="G633">
        <v>6.5410858951508999E-9</v>
      </c>
      <c r="H633">
        <v>5.0000000000000001E-301</v>
      </c>
      <c r="I633">
        <v>0</v>
      </c>
      <c r="J633">
        <v>-6631269.79</v>
      </c>
      <c r="K633">
        <v>0</v>
      </c>
      <c r="L633">
        <v>15</v>
      </c>
      <c r="M633" s="1" t="s">
        <v>28</v>
      </c>
      <c r="N633">
        <v>122057</v>
      </c>
      <c r="O633" s="1" t="s">
        <v>29</v>
      </c>
      <c r="P633" s="1" t="s">
        <v>30</v>
      </c>
      <c r="Q633" s="1" t="s">
        <v>31</v>
      </c>
      <c r="R633" s="1"/>
      <c r="S633" s="1"/>
      <c r="T633" s="1" t="s">
        <v>663</v>
      </c>
      <c r="U633" s="1" t="s">
        <v>1344</v>
      </c>
      <c r="V633">
        <v>6724.53</v>
      </c>
      <c r="W633">
        <v>59.1</v>
      </c>
      <c r="X633">
        <v>6665.43</v>
      </c>
      <c r="Y633">
        <v>0</v>
      </c>
    </row>
    <row r="634" spans="1:25" x14ac:dyDescent="0.25">
      <c r="A634" s="1" t="s">
        <v>25</v>
      </c>
      <c r="B634" s="1" t="s">
        <v>26</v>
      </c>
      <c r="C634" s="1" t="s">
        <v>27</v>
      </c>
      <c r="D634">
        <v>5.0000000000000001E-301</v>
      </c>
      <c r="E634">
        <v>5.0000000000000001E-301</v>
      </c>
      <c r="F634">
        <v>5.0000000000000001E-301</v>
      </c>
      <c r="G634">
        <v>6.5410858951508999E-9</v>
      </c>
      <c r="H634">
        <v>5.0000000000000001E-301</v>
      </c>
      <c r="I634">
        <v>0</v>
      </c>
      <c r="J634">
        <v>-6631269.79</v>
      </c>
      <c r="K634">
        <v>0</v>
      </c>
      <c r="L634">
        <v>15</v>
      </c>
      <c r="M634" s="1" t="s">
        <v>28</v>
      </c>
      <c r="N634">
        <v>122057</v>
      </c>
      <c r="O634" s="1" t="s">
        <v>29</v>
      </c>
      <c r="P634" s="1" t="s">
        <v>30</v>
      </c>
      <c r="Q634" s="1" t="s">
        <v>31</v>
      </c>
      <c r="R634" s="1"/>
      <c r="S634" s="1"/>
      <c r="T634" s="1" t="s">
        <v>664</v>
      </c>
      <c r="U634" s="1" t="s">
        <v>1345</v>
      </c>
      <c r="V634">
        <v>11090.38</v>
      </c>
      <c r="W634">
        <v>2474.06</v>
      </c>
      <c r="X634">
        <v>8616.32</v>
      </c>
      <c r="Y634">
        <v>0</v>
      </c>
    </row>
    <row r="635" spans="1:25" x14ac:dyDescent="0.25">
      <c r="A635" s="1" t="s">
        <v>25</v>
      </c>
      <c r="B635" s="1" t="s">
        <v>26</v>
      </c>
      <c r="C635" s="1" t="s">
        <v>27</v>
      </c>
      <c r="D635">
        <v>5.0000000000000001E-301</v>
      </c>
      <c r="E635">
        <v>5.0000000000000001E-301</v>
      </c>
      <c r="F635">
        <v>5.0000000000000001E-301</v>
      </c>
      <c r="G635">
        <v>6.5410858951508999E-9</v>
      </c>
      <c r="H635">
        <v>5.0000000000000001E-301</v>
      </c>
      <c r="I635">
        <v>0</v>
      </c>
      <c r="J635">
        <v>-6631269.79</v>
      </c>
      <c r="K635">
        <v>0</v>
      </c>
      <c r="L635">
        <v>15</v>
      </c>
      <c r="M635" s="1" t="s">
        <v>28</v>
      </c>
      <c r="N635">
        <v>122057</v>
      </c>
      <c r="O635" s="1" t="s">
        <v>29</v>
      </c>
      <c r="P635" s="1" t="s">
        <v>30</v>
      </c>
      <c r="Q635" s="1" t="s">
        <v>31</v>
      </c>
      <c r="R635" s="1"/>
      <c r="S635" s="1"/>
      <c r="T635" s="1" t="s">
        <v>665</v>
      </c>
      <c r="U635" s="1" t="s">
        <v>1346</v>
      </c>
      <c r="V635">
        <v>2166.2199999999998</v>
      </c>
      <c r="W635">
        <v>50.64</v>
      </c>
      <c r="X635">
        <v>2115.58</v>
      </c>
      <c r="Y635">
        <v>0</v>
      </c>
    </row>
    <row r="636" spans="1:25" x14ac:dyDescent="0.25">
      <c r="A636" s="1" t="s">
        <v>25</v>
      </c>
      <c r="B636" s="1" t="s">
        <v>26</v>
      </c>
      <c r="C636" s="1" t="s">
        <v>27</v>
      </c>
      <c r="D636">
        <v>5.0000000000000001E-301</v>
      </c>
      <c r="E636">
        <v>5.0000000000000001E-301</v>
      </c>
      <c r="F636">
        <v>5.0000000000000001E-301</v>
      </c>
      <c r="G636">
        <v>6.5410858951508999E-9</v>
      </c>
      <c r="H636">
        <v>5.0000000000000001E-301</v>
      </c>
      <c r="I636">
        <v>0</v>
      </c>
      <c r="J636">
        <v>-6631269.79</v>
      </c>
      <c r="K636">
        <v>0</v>
      </c>
      <c r="L636">
        <v>15</v>
      </c>
      <c r="M636" s="1" t="s">
        <v>28</v>
      </c>
      <c r="N636">
        <v>122057</v>
      </c>
      <c r="O636" s="1" t="s">
        <v>29</v>
      </c>
      <c r="P636" s="1" t="s">
        <v>30</v>
      </c>
      <c r="Q636" s="1" t="s">
        <v>31</v>
      </c>
      <c r="R636" s="1"/>
      <c r="S636" s="1"/>
      <c r="T636" s="1" t="s">
        <v>666</v>
      </c>
      <c r="U636" s="1" t="s">
        <v>1347</v>
      </c>
      <c r="V636">
        <v>21190.01</v>
      </c>
      <c r="W636">
        <v>4229.0600000000004</v>
      </c>
      <c r="X636">
        <v>16960.95</v>
      </c>
      <c r="Y636">
        <v>0</v>
      </c>
    </row>
    <row r="637" spans="1:25" x14ac:dyDescent="0.25">
      <c r="A637" s="1" t="s">
        <v>25</v>
      </c>
      <c r="B637" s="1" t="s">
        <v>26</v>
      </c>
      <c r="C637" s="1" t="s">
        <v>27</v>
      </c>
      <c r="D637">
        <v>5.0000000000000001E-301</v>
      </c>
      <c r="E637">
        <v>5.0000000000000001E-301</v>
      </c>
      <c r="F637">
        <v>5.0000000000000001E-301</v>
      </c>
      <c r="G637">
        <v>6.5410858951508999E-9</v>
      </c>
      <c r="H637">
        <v>5.0000000000000001E-301</v>
      </c>
      <c r="I637">
        <v>0</v>
      </c>
      <c r="J637">
        <v>-6631269.79</v>
      </c>
      <c r="K637">
        <v>0</v>
      </c>
      <c r="L637">
        <v>15</v>
      </c>
      <c r="M637" s="1" t="s">
        <v>28</v>
      </c>
      <c r="N637">
        <v>122057</v>
      </c>
      <c r="O637" s="1" t="s">
        <v>29</v>
      </c>
      <c r="P637" s="1" t="s">
        <v>30</v>
      </c>
      <c r="Q637" s="1" t="s">
        <v>31</v>
      </c>
      <c r="R637" s="1"/>
      <c r="S637" s="1"/>
      <c r="T637" s="1" t="s">
        <v>667</v>
      </c>
      <c r="U637" s="1" t="s">
        <v>1348</v>
      </c>
      <c r="V637">
        <v>20006</v>
      </c>
      <c r="W637">
        <v>0</v>
      </c>
      <c r="X637">
        <v>20006</v>
      </c>
      <c r="Y637">
        <v>0</v>
      </c>
    </row>
    <row r="638" spans="1:25" x14ac:dyDescent="0.25">
      <c r="A638" s="1" t="s">
        <v>25</v>
      </c>
      <c r="B638" s="1" t="s">
        <v>26</v>
      </c>
      <c r="C638" s="1" t="s">
        <v>27</v>
      </c>
      <c r="D638">
        <v>5.0000000000000001E-301</v>
      </c>
      <c r="E638">
        <v>5.0000000000000001E-301</v>
      </c>
      <c r="F638">
        <v>5.0000000000000001E-301</v>
      </c>
      <c r="G638">
        <v>6.5410858951508999E-9</v>
      </c>
      <c r="H638">
        <v>5.0000000000000001E-301</v>
      </c>
      <c r="I638">
        <v>0</v>
      </c>
      <c r="J638">
        <v>-6631269.79</v>
      </c>
      <c r="K638">
        <v>0</v>
      </c>
      <c r="L638">
        <v>15</v>
      </c>
      <c r="M638" s="1" t="s">
        <v>28</v>
      </c>
      <c r="N638">
        <v>122057</v>
      </c>
      <c r="O638" s="1" t="s">
        <v>29</v>
      </c>
      <c r="P638" s="1" t="s">
        <v>30</v>
      </c>
      <c r="Q638" s="1" t="s">
        <v>31</v>
      </c>
      <c r="R638" s="1"/>
      <c r="S638" s="1"/>
      <c r="T638" s="1" t="s">
        <v>668</v>
      </c>
      <c r="U638" s="1" t="s">
        <v>1349</v>
      </c>
      <c r="V638">
        <v>37.61</v>
      </c>
      <c r="W638">
        <v>0</v>
      </c>
      <c r="X638">
        <v>37.61</v>
      </c>
      <c r="Y638">
        <v>0</v>
      </c>
    </row>
    <row r="639" spans="1:25" x14ac:dyDescent="0.25">
      <c r="A639" s="1" t="s">
        <v>25</v>
      </c>
      <c r="B639" s="1" t="s">
        <v>26</v>
      </c>
      <c r="C639" s="1" t="s">
        <v>27</v>
      </c>
      <c r="D639">
        <v>5.0000000000000001E-301</v>
      </c>
      <c r="E639">
        <v>5.0000000000000001E-301</v>
      </c>
      <c r="F639">
        <v>5.0000000000000001E-301</v>
      </c>
      <c r="G639">
        <v>6.5410858951508999E-9</v>
      </c>
      <c r="H639">
        <v>5.0000000000000001E-301</v>
      </c>
      <c r="I639">
        <v>0</v>
      </c>
      <c r="J639">
        <v>-6631269.79</v>
      </c>
      <c r="K639">
        <v>0</v>
      </c>
      <c r="L639">
        <v>15</v>
      </c>
      <c r="M639" s="1" t="s">
        <v>28</v>
      </c>
      <c r="N639">
        <v>122057</v>
      </c>
      <c r="O639" s="1" t="s">
        <v>29</v>
      </c>
      <c r="P639" s="1" t="s">
        <v>30</v>
      </c>
      <c r="Q639" s="1" t="s">
        <v>31</v>
      </c>
      <c r="R639" s="1"/>
      <c r="S639" s="1"/>
      <c r="T639" s="1" t="s">
        <v>669</v>
      </c>
      <c r="U639" s="1" t="s">
        <v>1350</v>
      </c>
      <c r="V639">
        <v>717868.94</v>
      </c>
      <c r="W639">
        <v>30.71</v>
      </c>
      <c r="X639">
        <v>717838.23</v>
      </c>
      <c r="Y639">
        <v>0</v>
      </c>
    </row>
    <row r="640" spans="1:25" x14ac:dyDescent="0.25">
      <c r="A640" s="1" t="s">
        <v>25</v>
      </c>
      <c r="B640" s="1" t="s">
        <v>26</v>
      </c>
      <c r="C640" s="1" t="s">
        <v>27</v>
      </c>
      <c r="D640">
        <v>5.0000000000000001E-301</v>
      </c>
      <c r="E640">
        <v>5.0000000000000001E-301</v>
      </c>
      <c r="F640">
        <v>5.0000000000000001E-301</v>
      </c>
      <c r="G640">
        <v>6.5410858951508999E-9</v>
      </c>
      <c r="H640">
        <v>5.0000000000000001E-301</v>
      </c>
      <c r="I640">
        <v>0</v>
      </c>
      <c r="J640">
        <v>-6631269.79</v>
      </c>
      <c r="K640">
        <v>0</v>
      </c>
      <c r="L640">
        <v>15</v>
      </c>
      <c r="M640" s="1" t="s">
        <v>28</v>
      </c>
      <c r="N640">
        <v>122057</v>
      </c>
      <c r="O640" s="1" t="s">
        <v>29</v>
      </c>
      <c r="P640" s="1" t="s">
        <v>30</v>
      </c>
      <c r="Q640" s="1" t="s">
        <v>31</v>
      </c>
      <c r="R640" s="1"/>
      <c r="S640" s="1"/>
      <c r="T640" s="1" t="s">
        <v>670</v>
      </c>
      <c r="U640" s="1" t="s">
        <v>1351</v>
      </c>
      <c r="V640">
        <v>57000</v>
      </c>
      <c r="W640">
        <v>300</v>
      </c>
      <c r="X640">
        <v>56700</v>
      </c>
      <c r="Y640">
        <v>0</v>
      </c>
    </row>
    <row r="641" spans="1:25" x14ac:dyDescent="0.25">
      <c r="A641" s="1" t="s">
        <v>25</v>
      </c>
      <c r="B641" s="1" t="s">
        <v>26</v>
      </c>
      <c r="C641" s="1" t="s">
        <v>27</v>
      </c>
      <c r="D641">
        <v>5.0000000000000001E-301</v>
      </c>
      <c r="E641">
        <v>5.0000000000000001E-301</v>
      </c>
      <c r="F641">
        <v>5.0000000000000001E-301</v>
      </c>
      <c r="G641">
        <v>6.5410858951508999E-9</v>
      </c>
      <c r="H641">
        <v>5.0000000000000001E-301</v>
      </c>
      <c r="I641">
        <v>0</v>
      </c>
      <c r="J641">
        <v>-6631269.79</v>
      </c>
      <c r="K641">
        <v>0</v>
      </c>
      <c r="L641">
        <v>15</v>
      </c>
      <c r="M641" s="1" t="s">
        <v>28</v>
      </c>
      <c r="N641">
        <v>122057</v>
      </c>
      <c r="O641" s="1" t="s">
        <v>29</v>
      </c>
      <c r="P641" s="1" t="s">
        <v>30</v>
      </c>
      <c r="Q641" s="1" t="s">
        <v>31</v>
      </c>
      <c r="R641" s="1"/>
      <c r="S641" s="1"/>
      <c r="T641" s="1" t="s">
        <v>671</v>
      </c>
      <c r="U641" s="1" t="s">
        <v>1352</v>
      </c>
      <c r="V641">
        <v>0</v>
      </c>
      <c r="W641">
        <v>3528</v>
      </c>
      <c r="X641">
        <v>-3528</v>
      </c>
      <c r="Y641">
        <v>0</v>
      </c>
    </row>
    <row r="642" spans="1:25" x14ac:dyDescent="0.25">
      <c r="A642" s="1" t="s">
        <v>25</v>
      </c>
      <c r="B642" s="1" t="s">
        <v>26</v>
      </c>
      <c r="C642" s="1" t="s">
        <v>27</v>
      </c>
      <c r="D642">
        <v>5.0000000000000001E-301</v>
      </c>
      <c r="E642">
        <v>5.0000000000000001E-301</v>
      </c>
      <c r="F642">
        <v>5.0000000000000001E-301</v>
      </c>
      <c r="G642">
        <v>6.5410858951508999E-9</v>
      </c>
      <c r="H642">
        <v>5.0000000000000001E-301</v>
      </c>
      <c r="I642">
        <v>0</v>
      </c>
      <c r="J642">
        <v>-6631269.79</v>
      </c>
      <c r="K642">
        <v>0</v>
      </c>
      <c r="L642">
        <v>15</v>
      </c>
      <c r="M642" s="1" t="s">
        <v>28</v>
      </c>
      <c r="N642">
        <v>122057</v>
      </c>
      <c r="O642" s="1" t="s">
        <v>29</v>
      </c>
      <c r="P642" s="1" t="s">
        <v>30</v>
      </c>
      <c r="Q642" s="1" t="s">
        <v>31</v>
      </c>
      <c r="R642" s="1"/>
      <c r="S642" s="1"/>
      <c r="T642" s="1" t="s">
        <v>672</v>
      </c>
      <c r="U642" s="1" t="s">
        <v>1353</v>
      </c>
      <c r="V642">
        <v>20384.2</v>
      </c>
      <c r="W642">
        <v>607878.18000000005</v>
      </c>
      <c r="X642">
        <v>-587493.98</v>
      </c>
      <c r="Y642">
        <v>0</v>
      </c>
    </row>
    <row r="643" spans="1:25" x14ac:dyDescent="0.25">
      <c r="A643" s="1" t="s">
        <v>25</v>
      </c>
      <c r="B643" s="1" t="s">
        <v>26</v>
      </c>
      <c r="C643" s="1" t="s">
        <v>27</v>
      </c>
      <c r="D643">
        <v>5.0000000000000001E-301</v>
      </c>
      <c r="E643">
        <v>5.0000000000000001E-301</v>
      </c>
      <c r="F643">
        <v>5.0000000000000001E-301</v>
      </c>
      <c r="G643">
        <v>6.5410858951508999E-9</v>
      </c>
      <c r="H643">
        <v>5.0000000000000001E-301</v>
      </c>
      <c r="I643">
        <v>0</v>
      </c>
      <c r="J643">
        <v>-6631269.79</v>
      </c>
      <c r="K643">
        <v>0</v>
      </c>
      <c r="L643">
        <v>15</v>
      </c>
      <c r="M643" s="1" t="s">
        <v>28</v>
      </c>
      <c r="N643">
        <v>122057</v>
      </c>
      <c r="O643" s="1" t="s">
        <v>29</v>
      </c>
      <c r="P643" s="1" t="s">
        <v>30</v>
      </c>
      <c r="Q643" s="1" t="s">
        <v>31</v>
      </c>
      <c r="R643" s="1"/>
      <c r="S643" s="1"/>
      <c r="T643" s="1" t="s">
        <v>673</v>
      </c>
      <c r="U643" s="1" t="s">
        <v>1354</v>
      </c>
      <c r="V643">
        <v>4279</v>
      </c>
      <c r="W643">
        <v>216551.24</v>
      </c>
      <c r="X643">
        <v>-212272.24</v>
      </c>
      <c r="Y643">
        <v>0</v>
      </c>
    </row>
    <row r="644" spans="1:25" x14ac:dyDescent="0.25">
      <c r="A644" s="1" t="s">
        <v>25</v>
      </c>
      <c r="B644" s="1" t="s">
        <v>26</v>
      </c>
      <c r="C644" s="1" t="s">
        <v>27</v>
      </c>
      <c r="D644">
        <v>5.0000000000000001E-301</v>
      </c>
      <c r="E644">
        <v>5.0000000000000001E-301</v>
      </c>
      <c r="F644">
        <v>5.0000000000000001E-301</v>
      </c>
      <c r="G644">
        <v>6.5410858951508999E-9</v>
      </c>
      <c r="H644">
        <v>5.0000000000000001E-301</v>
      </c>
      <c r="I644">
        <v>0</v>
      </c>
      <c r="J644">
        <v>-6631269.79</v>
      </c>
      <c r="K644">
        <v>0</v>
      </c>
      <c r="L644">
        <v>15</v>
      </c>
      <c r="M644" s="1" t="s">
        <v>28</v>
      </c>
      <c r="N644">
        <v>122057</v>
      </c>
      <c r="O644" s="1" t="s">
        <v>29</v>
      </c>
      <c r="P644" s="1" t="s">
        <v>30</v>
      </c>
      <c r="Q644" s="1" t="s">
        <v>31</v>
      </c>
      <c r="R644" s="1"/>
      <c r="S644" s="1"/>
      <c r="T644" s="1" t="s">
        <v>674</v>
      </c>
      <c r="U644" s="1" t="s">
        <v>1355</v>
      </c>
      <c r="V644">
        <v>0</v>
      </c>
      <c r="W644">
        <v>185565.42</v>
      </c>
      <c r="X644">
        <v>-185565.42</v>
      </c>
      <c r="Y644">
        <v>0</v>
      </c>
    </row>
    <row r="645" spans="1:25" x14ac:dyDescent="0.25">
      <c r="A645" s="1" t="s">
        <v>25</v>
      </c>
      <c r="B645" s="1" t="s">
        <v>26</v>
      </c>
      <c r="C645" s="1" t="s">
        <v>27</v>
      </c>
      <c r="D645">
        <v>5.0000000000000001E-301</v>
      </c>
      <c r="E645">
        <v>5.0000000000000001E-301</v>
      </c>
      <c r="F645">
        <v>5.0000000000000001E-301</v>
      </c>
      <c r="G645">
        <v>6.5410858951508999E-9</v>
      </c>
      <c r="H645">
        <v>5.0000000000000001E-301</v>
      </c>
      <c r="I645">
        <v>0</v>
      </c>
      <c r="J645">
        <v>-6631269.79</v>
      </c>
      <c r="K645">
        <v>0</v>
      </c>
      <c r="L645">
        <v>15</v>
      </c>
      <c r="M645" s="1" t="s">
        <v>28</v>
      </c>
      <c r="N645">
        <v>122057</v>
      </c>
      <c r="O645" s="1" t="s">
        <v>29</v>
      </c>
      <c r="P645" s="1" t="s">
        <v>30</v>
      </c>
      <c r="Q645" s="1" t="s">
        <v>31</v>
      </c>
      <c r="R645" s="1"/>
      <c r="S645" s="1"/>
      <c r="T645" s="1" t="s">
        <v>675</v>
      </c>
      <c r="U645" s="1" t="s">
        <v>1356</v>
      </c>
      <c r="V645">
        <v>0</v>
      </c>
      <c r="W645">
        <v>361.68</v>
      </c>
      <c r="X645">
        <v>-361.68</v>
      </c>
      <c r="Y645">
        <v>0</v>
      </c>
    </row>
    <row r="646" spans="1:25" x14ac:dyDescent="0.25">
      <c r="A646" s="1" t="s">
        <v>25</v>
      </c>
      <c r="B646" s="1" t="s">
        <v>26</v>
      </c>
      <c r="C646" s="1" t="s">
        <v>27</v>
      </c>
      <c r="D646">
        <v>5.0000000000000001E-301</v>
      </c>
      <c r="E646">
        <v>5.0000000000000001E-301</v>
      </c>
      <c r="F646">
        <v>5.0000000000000001E-301</v>
      </c>
      <c r="G646">
        <v>6.5410858951508999E-9</v>
      </c>
      <c r="H646">
        <v>5.0000000000000001E-301</v>
      </c>
      <c r="I646">
        <v>0</v>
      </c>
      <c r="J646">
        <v>-6631269.79</v>
      </c>
      <c r="K646">
        <v>0</v>
      </c>
      <c r="L646">
        <v>15</v>
      </c>
      <c r="M646" s="1" t="s">
        <v>28</v>
      </c>
      <c r="N646">
        <v>122057</v>
      </c>
      <c r="O646" s="1" t="s">
        <v>29</v>
      </c>
      <c r="P646" s="1" t="s">
        <v>30</v>
      </c>
      <c r="Q646" s="1" t="s">
        <v>31</v>
      </c>
      <c r="R646" s="1"/>
      <c r="S646" s="1"/>
      <c r="T646" s="1" t="s">
        <v>676</v>
      </c>
      <c r="U646" s="1" t="s">
        <v>1357</v>
      </c>
      <c r="V646">
        <v>500</v>
      </c>
      <c r="W646">
        <v>13.68</v>
      </c>
      <c r="X646">
        <v>486.32</v>
      </c>
      <c r="Y646">
        <v>0</v>
      </c>
    </row>
    <row r="647" spans="1:25" x14ac:dyDescent="0.25">
      <c r="A647" s="1" t="s">
        <v>25</v>
      </c>
      <c r="B647" s="1" t="s">
        <v>26</v>
      </c>
      <c r="C647" s="1" t="s">
        <v>27</v>
      </c>
      <c r="D647">
        <v>5.0000000000000001E-301</v>
      </c>
      <c r="E647">
        <v>5.0000000000000001E-301</v>
      </c>
      <c r="F647">
        <v>5.0000000000000001E-301</v>
      </c>
      <c r="G647">
        <v>6.5410858951508999E-9</v>
      </c>
      <c r="H647">
        <v>5.0000000000000001E-301</v>
      </c>
      <c r="I647">
        <v>0</v>
      </c>
      <c r="J647">
        <v>-6631269.79</v>
      </c>
      <c r="K647">
        <v>0</v>
      </c>
      <c r="L647">
        <v>15</v>
      </c>
      <c r="M647" s="1" t="s">
        <v>28</v>
      </c>
      <c r="N647">
        <v>122057</v>
      </c>
      <c r="O647" s="1" t="s">
        <v>29</v>
      </c>
      <c r="P647" s="1" t="s">
        <v>30</v>
      </c>
      <c r="Q647" s="1" t="s">
        <v>31</v>
      </c>
      <c r="R647" s="1"/>
      <c r="S647" s="1"/>
      <c r="T647" s="1" t="s">
        <v>677</v>
      </c>
      <c r="U647" s="1" t="s">
        <v>1358</v>
      </c>
      <c r="V647">
        <v>0</v>
      </c>
      <c r="W647">
        <v>718.9</v>
      </c>
      <c r="X647">
        <v>-718.9</v>
      </c>
      <c r="Y647">
        <v>0</v>
      </c>
    </row>
    <row r="648" spans="1:25" x14ac:dyDescent="0.25">
      <c r="A648" s="1" t="s">
        <v>25</v>
      </c>
      <c r="B648" s="1" t="s">
        <v>26</v>
      </c>
      <c r="C648" s="1" t="s">
        <v>27</v>
      </c>
      <c r="D648">
        <v>5.0000000000000001E-301</v>
      </c>
      <c r="E648">
        <v>5.0000000000000001E-301</v>
      </c>
      <c r="F648">
        <v>5.0000000000000001E-301</v>
      </c>
      <c r="G648">
        <v>6.5410858951508999E-9</v>
      </c>
      <c r="H648">
        <v>5.0000000000000001E-301</v>
      </c>
      <c r="I648">
        <v>0</v>
      </c>
      <c r="J648">
        <v>-6631269.79</v>
      </c>
      <c r="K648">
        <v>0</v>
      </c>
      <c r="L648">
        <v>15</v>
      </c>
      <c r="M648" s="1" t="s">
        <v>28</v>
      </c>
      <c r="N648">
        <v>122057</v>
      </c>
      <c r="O648" s="1" t="s">
        <v>29</v>
      </c>
      <c r="P648" s="1" t="s">
        <v>30</v>
      </c>
      <c r="Q648" s="1" t="s">
        <v>31</v>
      </c>
      <c r="R648" s="1"/>
      <c r="S648" s="1"/>
      <c r="T648" s="1" t="s">
        <v>678</v>
      </c>
      <c r="U648" s="1" t="s">
        <v>1359</v>
      </c>
      <c r="V648">
        <v>0</v>
      </c>
      <c r="W648">
        <v>70</v>
      </c>
      <c r="X648">
        <v>-70</v>
      </c>
      <c r="Y648">
        <v>0</v>
      </c>
    </row>
    <row r="649" spans="1:25" x14ac:dyDescent="0.25">
      <c r="A649" s="1" t="s">
        <v>25</v>
      </c>
      <c r="B649" s="1" t="s">
        <v>26</v>
      </c>
      <c r="C649" s="1" t="s">
        <v>27</v>
      </c>
      <c r="D649">
        <v>5.0000000000000001E-301</v>
      </c>
      <c r="E649">
        <v>5.0000000000000001E-301</v>
      </c>
      <c r="F649">
        <v>5.0000000000000001E-301</v>
      </c>
      <c r="G649">
        <v>6.5410858951508999E-9</v>
      </c>
      <c r="H649">
        <v>5.0000000000000001E-301</v>
      </c>
      <c r="I649">
        <v>0</v>
      </c>
      <c r="J649">
        <v>-6631269.79</v>
      </c>
      <c r="K649">
        <v>0</v>
      </c>
      <c r="L649">
        <v>15</v>
      </c>
      <c r="M649" s="1" t="s">
        <v>28</v>
      </c>
      <c r="N649">
        <v>122057</v>
      </c>
      <c r="O649" s="1" t="s">
        <v>29</v>
      </c>
      <c r="P649" s="1" t="s">
        <v>30</v>
      </c>
      <c r="Q649" s="1" t="s">
        <v>31</v>
      </c>
      <c r="R649" s="1"/>
      <c r="S649" s="1"/>
      <c r="T649" s="1" t="s">
        <v>679</v>
      </c>
      <c r="U649" s="1" t="s">
        <v>1360</v>
      </c>
      <c r="V649">
        <v>0</v>
      </c>
      <c r="W649">
        <v>42.92</v>
      </c>
      <c r="X649">
        <v>-42.92</v>
      </c>
      <c r="Y649">
        <v>0</v>
      </c>
    </row>
    <row r="650" spans="1:25" x14ac:dyDescent="0.25">
      <c r="A650" s="1" t="s">
        <v>25</v>
      </c>
      <c r="B650" s="1" t="s">
        <v>26</v>
      </c>
      <c r="C650" s="1" t="s">
        <v>27</v>
      </c>
      <c r="D650">
        <v>5.0000000000000001E-301</v>
      </c>
      <c r="E650">
        <v>5.0000000000000001E-301</v>
      </c>
      <c r="F650">
        <v>5.0000000000000001E-301</v>
      </c>
      <c r="G650">
        <v>6.5410858951508999E-9</v>
      </c>
      <c r="H650">
        <v>5.0000000000000001E-301</v>
      </c>
      <c r="I650">
        <v>0</v>
      </c>
      <c r="J650">
        <v>-6631269.79</v>
      </c>
      <c r="K650">
        <v>0</v>
      </c>
      <c r="L650">
        <v>15</v>
      </c>
      <c r="M650" s="1" t="s">
        <v>28</v>
      </c>
      <c r="N650">
        <v>122057</v>
      </c>
      <c r="O650" s="1" t="s">
        <v>29</v>
      </c>
      <c r="P650" s="1" t="s">
        <v>30</v>
      </c>
      <c r="Q650" s="1" t="s">
        <v>31</v>
      </c>
      <c r="R650" s="1"/>
      <c r="S650" s="1"/>
      <c r="T650" s="1" t="s">
        <v>680</v>
      </c>
      <c r="U650" s="1" t="s">
        <v>1361</v>
      </c>
      <c r="V650">
        <v>0</v>
      </c>
      <c r="W650">
        <v>1281</v>
      </c>
      <c r="X650">
        <v>-1281</v>
      </c>
      <c r="Y650">
        <v>0</v>
      </c>
    </row>
    <row r="651" spans="1:25" x14ac:dyDescent="0.25">
      <c r="A651" s="1" t="s">
        <v>25</v>
      </c>
      <c r="B651" s="1" t="s">
        <v>26</v>
      </c>
      <c r="C651" s="1" t="s">
        <v>27</v>
      </c>
      <c r="D651">
        <v>5.0000000000000001E-301</v>
      </c>
      <c r="E651">
        <v>5.0000000000000001E-301</v>
      </c>
      <c r="F651">
        <v>5.0000000000000001E-301</v>
      </c>
      <c r="G651">
        <v>6.5410858951508999E-9</v>
      </c>
      <c r="H651">
        <v>5.0000000000000001E-301</v>
      </c>
      <c r="I651">
        <v>0</v>
      </c>
      <c r="J651">
        <v>-6631269.79</v>
      </c>
      <c r="K651">
        <v>0</v>
      </c>
      <c r="L651">
        <v>15</v>
      </c>
      <c r="M651" s="1" t="s">
        <v>28</v>
      </c>
      <c r="N651">
        <v>122057</v>
      </c>
      <c r="O651" s="1" t="s">
        <v>29</v>
      </c>
      <c r="P651" s="1" t="s">
        <v>30</v>
      </c>
      <c r="Q651" s="1" t="s">
        <v>31</v>
      </c>
      <c r="R651" s="1"/>
      <c r="S651" s="1"/>
      <c r="T651" s="1" t="s">
        <v>681</v>
      </c>
      <c r="U651" s="1" t="s">
        <v>1362</v>
      </c>
      <c r="V651">
        <v>0</v>
      </c>
      <c r="W651">
        <v>2832.9</v>
      </c>
      <c r="X651">
        <v>-2832.9</v>
      </c>
      <c r="Y651">
        <v>0</v>
      </c>
    </row>
    <row r="652" spans="1:25" x14ac:dyDescent="0.25">
      <c r="A652" s="1" t="s">
        <v>25</v>
      </c>
      <c r="B652" s="1" t="s">
        <v>26</v>
      </c>
      <c r="C652" s="1" t="s">
        <v>27</v>
      </c>
      <c r="D652">
        <v>5.0000000000000001E-301</v>
      </c>
      <c r="E652">
        <v>5.0000000000000001E-301</v>
      </c>
      <c r="F652">
        <v>5.0000000000000001E-301</v>
      </c>
      <c r="G652">
        <v>6.5410858951508999E-9</v>
      </c>
      <c r="H652">
        <v>5.0000000000000001E-301</v>
      </c>
      <c r="I652">
        <v>0</v>
      </c>
      <c r="J652">
        <v>-6631269.79</v>
      </c>
      <c r="K652">
        <v>0</v>
      </c>
      <c r="L652">
        <v>15</v>
      </c>
      <c r="M652" s="1" t="s">
        <v>28</v>
      </c>
      <c r="N652">
        <v>122057</v>
      </c>
      <c r="O652" s="1" t="s">
        <v>29</v>
      </c>
      <c r="P652" s="1" t="s">
        <v>30</v>
      </c>
      <c r="Q652" s="1" t="s">
        <v>31</v>
      </c>
      <c r="R652" s="1"/>
      <c r="S652" s="1"/>
      <c r="T652" s="1" t="s">
        <v>682</v>
      </c>
      <c r="U652" s="1" t="s">
        <v>1363</v>
      </c>
      <c r="V652">
        <v>0</v>
      </c>
      <c r="W652">
        <v>58199.08</v>
      </c>
      <c r="X652">
        <v>-58199.08</v>
      </c>
      <c r="Y652">
        <v>0</v>
      </c>
    </row>
    <row r="653" spans="1:25" x14ac:dyDescent="0.25">
      <c r="A653" s="1" t="s">
        <v>25</v>
      </c>
      <c r="B653" s="1" t="s">
        <v>26</v>
      </c>
      <c r="C653" s="1" t="s">
        <v>27</v>
      </c>
      <c r="D653">
        <v>5.0000000000000001E-301</v>
      </c>
      <c r="E653">
        <v>5.0000000000000001E-301</v>
      </c>
      <c r="F653">
        <v>5.0000000000000001E-301</v>
      </c>
      <c r="G653">
        <v>6.5410858951508999E-9</v>
      </c>
      <c r="H653">
        <v>5.0000000000000001E-301</v>
      </c>
      <c r="I653">
        <v>0</v>
      </c>
      <c r="J653">
        <v>-6631269.79</v>
      </c>
      <c r="K653">
        <v>0</v>
      </c>
      <c r="L653">
        <v>15</v>
      </c>
      <c r="M653" s="1" t="s">
        <v>28</v>
      </c>
      <c r="N653">
        <v>122057</v>
      </c>
      <c r="O653" s="1" t="s">
        <v>29</v>
      </c>
      <c r="P653" s="1" t="s">
        <v>30</v>
      </c>
      <c r="Q653" s="1" t="s">
        <v>31</v>
      </c>
      <c r="R653" s="1"/>
      <c r="S653" s="1"/>
      <c r="T653" s="1" t="s">
        <v>683</v>
      </c>
      <c r="U653" s="1" t="s">
        <v>1364</v>
      </c>
      <c r="V653">
        <v>0</v>
      </c>
      <c r="W653">
        <v>2100</v>
      </c>
      <c r="X653">
        <v>-2100</v>
      </c>
      <c r="Y653">
        <v>0</v>
      </c>
    </row>
    <row r="654" spans="1:25" x14ac:dyDescent="0.25">
      <c r="A654" s="1" t="s">
        <v>25</v>
      </c>
      <c r="B654" s="1" t="s">
        <v>26</v>
      </c>
      <c r="C654" s="1" t="s">
        <v>27</v>
      </c>
      <c r="D654">
        <v>5.0000000000000001E-301</v>
      </c>
      <c r="E654">
        <v>5.0000000000000001E-301</v>
      </c>
      <c r="F654">
        <v>5.0000000000000001E-301</v>
      </c>
      <c r="G654">
        <v>6.5410858951508999E-9</v>
      </c>
      <c r="H654">
        <v>5.0000000000000001E-301</v>
      </c>
      <c r="I654">
        <v>0</v>
      </c>
      <c r="J654">
        <v>-6631269.79</v>
      </c>
      <c r="K654">
        <v>0</v>
      </c>
      <c r="L654">
        <v>15</v>
      </c>
      <c r="M654" s="1" t="s">
        <v>28</v>
      </c>
      <c r="N654">
        <v>122057</v>
      </c>
      <c r="O654" s="1" t="s">
        <v>29</v>
      </c>
      <c r="P654" s="1" t="s">
        <v>30</v>
      </c>
      <c r="Q654" s="1" t="s">
        <v>31</v>
      </c>
      <c r="R654" s="1"/>
      <c r="S654" s="1"/>
      <c r="T654" s="1" t="s">
        <v>684</v>
      </c>
      <c r="U654" s="1" t="s">
        <v>1365</v>
      </c>
      <c r="V654">
        <v>0</v>
      </c>
      <c r="W654">
        <v>24300</v>
      </c>
      <c r="X654">
        <v>-24300</v>
      </c>
      <c r="Y654">
        <v>0</v>
      </c>
    </row>
    <row r="655" spans="1:25" x14ac:dyDescent="0.25">
      <c r="A655" s="1" t="s">
        <v>25</v>
      </c>
      <c r="B655" s="1" t="s">
        <v>26</v>
      </c>
      <c r="C655" s="1" t="s">
        <v>27</v>
      </c>
      <c r="D655">
        <v>5.0000000000000001E-301</v>
      </c>
      <c r="E655">
        <v>5.0000000000000001E-301</v>
      </c>
      <c r="F655">
        <v>5.0000000000000001E-301</v>
      </c>
      <c r="G655">
        <v>6.5410858951508999E-9</v>
      </c>
      <c r="H655">
        <v>5.0000000000000001E-301</v>
      </c>
      <c r="I655">
        <v>0</v>
      </c>
      <c r="J655">
        <v>-6631269.79</v>
      </c>
      <c r="K655">
        <v>0</v>
      </c>
      <c r="L655">
        <v>15</v>
      </c>
      <c r="M655" s="1" t="s">
        <v>28</v>
      </c>
      <c r="N655">
        <v>122057</v>
      </c>
      <c r="O655" s="1" t="s">
        <v>29</v>
      </c>
      <c r="P655" s="1" t="s">
        <v>30</v>
      </c>
      <c r="Q655" s="1" t="s">
        <v>31</v>
      </c>
      <c r="R655" s="1"/>
      <c r="S655" s="1"/>
      <c r="T655" s="1" t="s">
        <v>685</v>
      </c>
      <c r="U655" s="1" t="s">
        <v>1366</v>
      </c>
      <c r="V655">
        <v>0</v>
      </c>
      <c r="W655">
        <v>27856.14</v>
      </c>
      <c r="X655">
        <v>-27856.14</v>
      </c>
      <c r="Y655">
        <v>0</v>
      </c>
    </row>
    <row r="656" spans="1:25" x14ac:dyDescent="0.25">
      <c r="A656" s="1" t="s">
        <v>25</v>
      </c>
      <c r="B656" s="1" t="s">
        <v>26</v>
      </c>
      <c r="C656" s="1" t="s">
        <v>27</v>
      </c>
      <c r="D656">
        <v>5.0000000000000001E-301</v>
      </c>
      <c r="E656">
        <v>5.0000000000000001E-301</v>
      </c>
      <c r="F656">
        <v>5.0000000000000001E-301</v>
      </c>
      <c r="G656">
        <v>6.5410858951508999E-9</v>
      </c>
      <c r="H656">
        <v>5.0000000000000001E-301</v>
      </c>
      <c r="I656">
        <v>0</v>
      </c>
      <c r="J656">
        <v>-6631269.79</v>
      </c>
      <c r="K656">
        <v>0</v>
      </c>
      <c r="L656">
        <v>15</v>
      </c>
      <c r="M656" s="1" t="s">
        <v>28</v>
      </c>
      <c r="N656">
        <v>122057</v>
      </c>
      <c r="O656" s="1" t="s">
        <v>29</v>
      </c>
      <c r="P656" s="1" t="s">
        <v>30</v>
      </c>
      <c r="Q656" s="1" t="s">
        <v>31</v>
      </c>
      <c r="R656" s="1"/>
      <c r="S656" s="1"/>
      <c r="T656" s="1" t="s">
        <v>686</v>
      </c>
      <c r="U656" s="1" t="s">
        <v>1367</v>
      </c>
      <c r="V656">
        <v>0</v>
      </c>
      <c r="W656">
        <v>13900</v>
      </c>
      <c r="X656">
        <v>-13900</v>
      </c>
      <c r="Y656">
        <v>0</v>
      </c>
    </row>
    <row r="657" spans="1:25" x14ac:dyDescent="0.25">
      <c r="A657" s="1" t="s">
        <v>25</v>
      </c>
      <c r="B657" s="1" t="s">
        <v>26</v>
      </c>
      <c r="C657" s="1" t="s">
        <v>27</v>
      </c>
      <c r="D657">
        <v>5.0000000000000001E-301</v>
      </c>
      <c r="E657">
        <v>5.0000000000000001E-301</v>
      </c>
      <c r="F657">
        <v>5.0000000000000001E-301</v>
      </c>
      <c r="G657">
        <v>6.5410858951508999E-9</v>
      </c>
      <c r="H657">
        <v>5.0000000000000001E-301</v>
      </c>
      <c r="I657">
        <v>0</v>
      </c>
      <c r="J657">
        <v>-6631269.79</v>
      </c>
      <c r="K657">
        <v>0</v>
      </c>
      <c r="L657">
        <v>15</v>
      </c>
      <c r="M657" s="1" t="s">
        <v>28</v>
      </c>
      <c r="N657">
        <v>122057</v>
      </c>
      <c r="O657" s="1" t="s">
        <v>29</v>
      </c>
      <c r="P657" s="1" t="s">
        <v>30</v>
      </c>
      <c r="Q657" s="1" t="s">
        <v>31</v>
      </c>
      <c r="R657" s="1"/>
      <c r="S657" s="1"/>
      <c r="T657" s="1" t="s">
        <v>687</v>
      </c>
      <c r="U657" s="1" t="s">
        <v>1368</v>
      </c>
      <c r="V657">
        <v>0</v>
      </c>
      <c r="W657">
        <v>32600</v>
      </c>
      <c r="X657">
        <v>-32600</v>
      </c>
      <c r="Y657">
        <v>0</v>
      </c>
    </row>
    <row r="658" spans="1:25" x14ac:dyDescent="0.25">
      <c r="A658" s="1" t="s">
        <v>25</v>
      </c>
      <c r="B658" s="1" t="s">
        <v>26</v>
      </c>
      <c r="C658" s="1" t="s">
        <v>27</v>
      </c>
      <c r="D658">
        <v>5.0000000000000001E-301</v>
      </c>
      <c r="E658">
        <v>5.0000000000000001E-301</v>
      </c>
      <c r="F658">
        <v>5.0000000000000001E-301</v>
      </c>
      <c r="G658">
        <v>6.5410858951508999E-9</v>
      </c>
      <c r="H658">
        <v>5.0000000000000001E-301</v>
      </c>
      <c r="I658">
        <v>0</v>
      </c>
      <c r="J658">
        <v>-6631269.79</v>
      </c>
      <c r="K658">
        <v>0</v>
      </c>
      <c r="L658">
        <v>15</v>
      </c>
      <c r="M658" s="1" t="s">
        <v>28</v>
      </c>
      <c r="N658">
        <v>122057</v>
      </c>
      <c r="O658" s="1" t="s">
        <v>29</v>
      </c>
      <c r="P658" s="1" t="s">
        <v>30</v>
      </c>
      <c r="Q658" s="1" t="s">
        <v>31</v>
      </c>
      <c r="R658" s="1"/>
      <c r="S658" s="1"/>
      <c r="T658" s="1" t="s">
        <v>688</v>
      </c>
      <c r="U658" s="1" t="s">
        <v>1369</v>
      </c>
      <c r="V658">
        <v>0</v>
      </c>
      <c r="W658">
        <v>25898.33</v>
      </c>
      <c r="X658">
        <v>-25898.33</v>
      </c>
      <c r="Y658">
        <v>0</v>
      </c>
    </row>
    <row r="659" spans="1:25" x14ac:dyDescent="0.25">
      <c r="A659" s="1" t="s">
        <v>25</v>
      </c>
      <c r="B659" s="1" t="s">
        <v>26</v>
      </c>
      <c r="C659" s="1" t="s">
        <v>27</v>
      </c>
      <c r="D659">
        <v>5.0000000000000001E-301</v>
      </c>
      <c r="E659">
        <v>5.0000000000000001E-301</v>
      </c>
      <c r="F659">
        <v>5.0000000000000001E-301</v>
      </c>
      <c r="G659">
        <v>6.5410858951508999E-9</v>
      </c>
      <c r="H659">
        <v>5.0000000000000001E-301</v>
      </c>
      <c r="I659">
        <v>0</v>
      </c>
      <c r="J659">
        <v>-6631269.79</v>
      </c>
      <c r="K659">
        <v>0</v>
      </c>
      <c r="L659">
        <v>15</v>
      </c>
      <c r="M659" s="1" t="s">
        <v>28</v>
      </c>
      <c r="N659">
        <v>122057</v>
      </c>
      <c r="O659" s="1" t="s">
        <v>29</v>
      </c>
      <c r="P659" s="1" t="s">
        <v>30</v>
      </c>
      <c r="Q659" s="1" t="s">
        <v>31</v>
      </c>
      <c r="R659" s="1"/>
      <c r="S659" s="1"/>
      <c r="T659" s="1" t="s">
        <v>689</v>
      </c>
      <c r="U659" s="1" t="s">
        <v>1370</v>
      </c>
      <c r="V659">
        <v>0</v>
      </c>
      <c r="W659">
        <v>7335.8</v>
      </c>
      <c r="X659">
        <v>-7335.8</v>
      </c>
      <c r="Y659">
        <v>0</v>
      </c>
    </row>
    <row r="660" spans="1:25" x14ac:dyDescent="0.25">
      <c r="A660" s="1" t="s">
        <v>25</v>
      </c>
      <c r="B660" s="1" t="s">
        <v>26</v>
      </c>
      <c r="C660" s="1" t="s">
        <v>27</v>
      </c>
      <c r="D660">
        <v>5.0000000000000001E-301</v>
      </c>
      <c r="E660">
        <v>5.0000000000000001E-301</v>
      </c>
      <c r="F660">
        <v>5.0000000000000001E-301</v>
      </c>
      <c r="G660">
        <v>6.5410858951508999E-9</v>
      </c>
      <c r="H660">
        <v>5.0000000000000001E-301</v>
      </c>
      <c r="I660">
        <v>0</v>
      </c>
      <c r="J660">
        <v>-6631269.79</v>
      </c>
      <c r="K660">
        <v>0</v>
      </c>
      <c r="L660">
        <v>15</v>
      </c>
      <c r="M660" s="1" t="s">
        <v>28</v>
      </c>
      <c r="N660">
        <v>122057</v>
      </c>
      <c r="O660" s="1" t="s">
        <v>29</v>
      </c>
      <c r="P660" s="1" t="s">
        <v>30</v>
      </c>
      <c r="Q660" s="1" t="s">
        <v>31</v>
      </c>
      <c r="R660" s="1"/>
      <c r="S660" s="1"/>
      <c r="T660" s="1" t="s">
        <v>690</v>
      </c>
      <c r="U660" s="1" t="s">
        <v>1371</v>
      </c>
      <c r="V660">
        <v>6040</v>
      </c>
      <c r="W660">
        <v>70910.67</v>
      </c>
      <c r="X660">
        <v>-64870.67</v>
      </c>
      <c r="Y660">
        <v>0</v>
      </c>
    </row>
    <row r="661" spans="1:25" x14ac:dyDescent="0.25">
      <c r="A661" s="1" t="s">
        <v>25</v>
      </c>
      <c r="B661" s="1" t="s">
        <v>26</v>
      </c>
      <c r="C661" s="1" t="s">
        <v>27</v>
      </c>
      <c r="D661">
        <v>5.0000000000000001E-301</v>
      </c>
      <c r="E661">
        <v>5.0000000000000001E-301</v>
      </c>
      <c r="F661">
        <v>5.0000000000000001E-301</v>
      </c>
      <c r="G661">
        <v>6.5410858951508999E-9</v>
      </c>
      <c r="H661">
        <v>5.0000000000000001E-301</v>
      </c>
      <c r="I661">
        <v>0</v>
      </c>
      <c r="J661">
        <v>-6631269.79</v>
      </c>
      <c r="K661">
        <v>0</v>
      </c>
      <c r="L661">
        <v>15</v>
      </c>
      <c r="M661" s="1" t="s">
        <v>28</v>
      </c>
      <c r="N661">
        <v>122057</v>
      </c>
      <c r="O661" s="1" t="s">
        <v>29</v>
      </c>
      <c r="P661" s="1" t="s">
        <v>30</v>
      </c>
      <c r="Q661" s="1" t="s">
        <v>31</v>
      </c>
      <c r="R661" s="1"/>
      <c r="S661" s="1"/>
      <c r="T661" s="1" t="s">
        <v>691</v>
      </c>
      <c r="U661" s="1" t="s">
        <v>1372</v>
      </c>
      <c r="V661">
        <v>0</v>
      </c>
      <c r="W661">
        <v>435</v>
      </c>
      <c r="X661">
        <v>-435</v>
      </c>
      <c r="Y661">
        <v>0</v>
      </c>
    </row>
    <row r="662" spans="1:25" x14ac:dyDescent="0.25">
      <c r="A662" s="1" t="s">
        <v>25</v>
      </c>
      <c r="B662" s="1" t="s">
        <v>26</v>
      </c>
      <c r="C662" s="1" t="s">
        <v>27</v>
      </c>
      <c r="D662">
        <v>5.0000000000000001E-301</v>
      </c>
      <c r="E662">
        <v>5.0000000000000001E-301</v>
      </c>
      <c r="F662">
        <v>5.0000000000000001E-301</v>
      </c>
      <c r="G662">
        <v>6.5410858951508999E-9</v>
      </c>
      <c r="H662">
        <v>5.0000000000000001E-301</v>
      </c>
      <c r="I662">
        <v>0</v>
      </c>
      <c r="J662">
        <v>-6631269.79</v>
      </c>
      <c r="K662">
        <v>0</v>
      </c>
      <c r="L662">
        <v>15</v>
      </c>
      <c r="M662" s="1" t="s">
        <v>28</v>
      </c>
      <c r="N662">
        <v>122057</v>
      </c>
      <c r="O662" s="1" t="s">
        <v>29</v>
      </c>
      <c r="P662" s="1" t="s">
        <v>30</v>
      </c>
      <c r="Q662" s="1" t="s">
        <v>31</v>
      </c>
      <c r="R662" s="1"/>
      <c r="S662" s="1"/>
      <c r="T662" s="1" t="s">
        <v>692</v>
      </c>
      <c r="U662" s="1" t="s">
        <v>1373</v>
      </c>
      <c r="V662">
        <v>0</v>
      </c>
      <c r="W662">
        <v>4200.01</v>
      </c>
      <c r="X662">
        <v>-4200.01</v>
      </c>
      <c r="Y662">
        <v>0</v>
      </c>
    </row>
    <row r="663" spans="1:25" x14ac:dyDescent="0.25">
      <c r="A663" s="1" t="s">
        <v>25</v>
      </c>
      <c r="B663" s="1" t="s">
        <v>26</v>
      </c>
      <c r="C663" s="1" t="s">
        <v>27</v>
      </c>
      <c r="D663">
        <v>5.0000000000000001E-301</v>
      </c>
      <c r="E663">
        <v>5.0000000000000001E-301</v>
      </c>
      <c r="F663">
        <v>5.0000000000000001E-301</v>
      </c>
      <c r="G663">
        <v>6.5410858951508999E-9</v>
      </c>
      <c r="H663">
        <v>5.0000000000000001E-301</v>
      </c>
      <c r="I663">
        <v>0</v>
      </c>
      <c r="J663">
        <v>-6631269.79</v>
      </c>
      <c r="K663">
        <v>0</v>
      </c>
      <c r="L663">
        <v>15</v>
      </c>
      <c r="M663" s="1" t="s">
        <v>28</v>
      </c>
      <c r="N663">
        <v>122057</v>
      </c>
      <c r="O663" s="1" t="s">
        <v>29</v>
      </c>
      <c r="P663" s="1" t="s">
        <v>30</v>
      </c>
      <c r="Q663" s="1" t="s">
        <v>31</v>
      </c>
      <c r="R663" s="1"/>
      <c r="S663" s="1"/>
      <c r="T663" s="1" t="s">
        <v>693</v>
      </c>
      <c r="U663" s="1" t="s">
        <v>1374</v>
      </c>
      <c r="V663">
        <v>0</v>
      </c>
      <c r="W663">
        <v>13500</v>
      </c>
      <c r="X663">
        <v>-13500</v>
      </c>
      <c r="Y663">
        <v>0</v>
      </c>
    </row>
    <row r="664" spans="1:25" x14ac:dyDescent="0.25">
      <c r="A664" s="1" t="s">
        <v>25</v>
      </c>
      <c r="B664" s="1" t="s">
        <v>26</v>
      </c>
      <c r="C664" s="1" t="s">
        <v>27</v>
      </c>
      <c r="D664">
        <v>5.0000000000000001E-301</v>
      </c>
      <c r="E664">
        <v>5.0000000000000001E-301</v>
      </c>
      <c r="F664">
        <v>5.0000000000000001E-301</v>
      </c>
      <c r="G664">
        <v>6.5410858951508999E-9</v>
      </c>
      <c r="H664">
        <v>5.0000000000000001E-301</v>
      </c>
      <c r="I664">
        <v>0</v>
      </c>
      <c r="J664">
        <v>-6631269.79</v>
      </c>
      <c r="K664">
        <v>0</v>
      </c>
      <c r="L664">
        <v>15</v>
      </c>
      <c r="M664" s="1" t="s">
        <v>28</v>
      </c>
      <c r="N664">
        <v>122057</v>
      </c>
      <c r="O664" s="1" t="s">
        <v>29</v>
      </c>
      <c r="P664" s="1" t="s">
        <v>30</v>
      </c>
      <c r="Q664" s="1" t="s">
        <v>31</v>
      </c>
      <c r="R664" s="1"/>
      <c r="S664" s="1"/>
      <c r="T664" s="1" t="s">
        <v>694</v>
      </c>
      <c r="U664" s="1" t="s">
        <v>1375</v>
      </c>
      <c r="V664">
        <v>0</v>
      </c>
      <c r="W664">
        <v>5033.2700000000004</v>
      </c>
      <c r="X664">
        <v>-5033.2700000000004</v>
      </c>
      <c r="Y664">
        <v>0</v>
      </c>
    </row>
    <row r="665" spans="1:25" x14ac:dyDescent="0.25">
      <c r="A665" s="1" t="s">
        <v>25</v>
      </c>
      <c r="B665" s="1" t="s">
        <v>26</v>
      </c>
      <c r="C665" s="1" t="s">
        <v>27</v>
      </c>
      <c r="D665">
        <v>5.0000000000000001E-301</v>
      </c>
      <c r="E665">
        <v>5.0000000000000001E-301</v>
      </c>
      <c r="F665">
        <v>5.0000000000000001E-301</v>
      </c>
      <c r="G665">
        <v>6.5410858951508999E-9</v>
      </c>
      <c r="H665">
        <v>5.0000000000000001E-301</v>
      </c>
      <c r="I665">
        <v>0</v>
      </c>
      <c r="J665">
        <v>-6631269.79</v>
      </c>
      <c r="K665">
        <v>0</v>
      </c>
      <c r="L665">
        <v>15</v>
      </c>
      <c r="M665" s="1" t="s">
        <v>28</v>
      </c>
      <c r="N665">
        <v>122057</v>
      </c>
      <c r="O665" s="1" t="s">
        <v>29</v>
      </c>
      <c r="P665" s="1" t="s">
        <v>30</v>
      </c>
      <c r="Q665" s="1" t="s">
        <v>31</v>
      </c>
      <c r="R665" s="1"/>
      <c r="S665" s="1"/>
      <c r="T665" s="1" t="s">
        <v>695</v>
      </c>
      <c r="U665" s="1" t="s">
        <v>1376</v>
      </c>
      <c r="V665">
        <v>0</v>
      </c>
      <c r="W665">
        <v>11702.72</v>
      </c>
      <c r="X665">
        <v>-11702.72</v>
      </c>
      <c r="Y665">
        <v>0</v>
      </c>
    </row>
    <row r="666" spans="1:25" x14ac:dyDescent="0.25">
      <c r="A666" s="1" t="s">
        <v>25</v>
      </c>
      <c r="B666" s="1" t="s">
        <v>26</v>
      </c>
      <c r="C666" s="1" t="s">
        <v>27</v>
      </c>
      <c r="D666">
        <v>5.0000000000000001E-301</v>
      </c>
      <c r="E666">
        <v>5.0000000000000001E-301</v>
      </c>
      <c r="F666">
        <v>5.0000000000000001E-301</v>
      </c>
      <c r="G666">
        <v>6.5410858951508999E-9</v>
      </c>
      <c r="H666">
        <v>5.0000000000000001E-301</v>
      </c>
      <c r="I666">
        <v>0</v>
      </c>
      <c r="J666">
        <v>-6631269.79</v>
      </c>
      <c r="K666">
        <v>0</v>
      </c>
      <c r="L666">
        <v>15</v>
      </c>
      <c r="M666" s="1" t="s">
        <v>28</v>
      </c>
      <c r="N666">
        <v>122057</v>
      </c>
      <c r="O666" s="1" t="s">
        <v>29</v>
      </c>
      <c r="P666" s="1" t="s">
        <v>30</v>
      </c>
      <c r="Q666" s="1" t="s">
        <v>31</v>
      </c>
      <c r="R666" s="1"/>
      <c r="S666" s="1"/>
      <c r="T666" s="1" t="s">
        <v>696</v>
      </c>
      <c r="U666" s="1" t="s">
        <v>1377</v>
      </c>
      <c r="V666">
        <v>0</v>
      </c>
      <c r="W666">
        <v>160924.44</v>
      </c>
      <c r="X666">
        <v>-160924.44</v>
      </c>
      <c r="Y666">
        <v>0</v>
      </c>
    </row>
    <row r="667" spans="1:25" x14ac:dyDescent="0.25">
      <c r="A667" s="1" t="s">
        <v>25</v>
      </c>
      <c r="B667" s="1" t="s">
        <v>26</v>
      </c>
      <c r="C667" s="1" t="s">
        <v>27</v>
      </c>
      <c r="D667">
        <v>5.0000000000000001E-301</v>
      </c>
      <c r="E667">
        <v>5.0000000000000001E-301</v>
      </c>
      <c r="F667">
        <v>5.0000000000000001E-301</v>
      </c>
      <c r="G667">
        <v>6.5410858951508999E-9</v>
      </c>
      <c r="H667">
        <v>5.0000000000000001E-301</v>
      </c>
      <c r="I667">
        <v>0</v>
      </c>
      <c r="J667">
        <v>-6631269.79</v>
      </c>
      <c r="K667">
        <v>0</v>
      </c>
      <c r="L667">
        <v>15</v>
      </c>
      <c r="M667" s="1" t="s">
        <v>28</v>
      </c>
      <c r="N667">
        <v>122057</v>
      </c>
      <c r="O667" s="1" t="s">
        <v>29</v>
      </c>
      <c r="P667" s="1" t="s">
        <v>30</v>
      </c>
      <c r="Q667" s="1" t="s">
        <v>31</v>
      </c>
      <c r="R667" s="1"/>
      <c r="S667" s="1"/>
      <c r="T667" s="1" t="s">
        <v>697</v>
      </c>
      <c r="U667" s="1" t="s">
        <v>1378</v>
      </c>
      <c r="V667">
        <v>64118.1</v>
      </c>
      <c r="W667">
        <v>74440.2</v>
      </c>
      <c r="X667">
        <v>-10322.1</v>
      </c>
      <c r="Y667">
        <v>0</v>
      </c>
    </row>
    <row r="668" spans="1:25" x14ac:dyDescent="0.25">
      <c r="A668" s="1" t="s">
        <v>25</v>
      </c>
      <c r="B668" s="1" t="s">
        <v>26</v>
      </c>
      <c r="C668" s="1" t="s">
        <v>27</v>
      </c>
      <c r="D668">
        <v>5.0000000000000001E-301</v>
      </c>
      <c r="E668">
        <v>5.0000000000000001E-301</v>
      </c>
      <c r="F668">
        <v>5.0000000000000001E-301</v>
      </c>
      <c r="G668">
        <v>6.5410858951508999E-9</v>
      </c>
      <c r="H668">
        <v>5.0000000000000001E-301</v>
      </c>
      <c r="I668">
        <v>0</v>
      </c>
      <c r="J668">
        <v>-6631269.79</v>
      </c>
      <c r="K668">
        <v>0</v>
      </c>
      <c r="L668">
        <v>15</v>
      </c>
      <c r="M668" s="1" t="s">
        <v>28</v>
      </c>
      <c r="N668">
        <v>122057</v>
      </c>
      <c r="O668" s="1" t="s">
        <v>29</v>
      </c>
      <c r="P668" s="1" t="s">
        <v>30</v>
      </c>
      <c r="Q668" s="1" t="s">
        <v>31</v>
      </c>
      <c r="R668" s="1"/>
      <c r="S668" s="1"/>
      <c r="T668" s="1" t="s">
        <v>698</v>
      </c>
      <c r="U668" s="1" t="s">
        <v>1379</v>
      </c>
      <c r="V668">
        <v>21372.7</v>
      </c>
      <c r="W668">
        <v>85490.8</v>
      </c>
      <c r="X668">
        <v>-64118.1</v>
      </c>
      <c r="Y668">
        <v>0</v>
      </c>
    </row>
    <row r="669" spans="1:25" x14ac:dyDescent="0.25">
      <c r="A669" s="1" t="s">
        <v>25</v>
      </c>
      <c r="B669" s="1" t="s">
        <v>26</v>
      </c>
      <c r="C669" s="1" t="s">
        <v>27</v>
      </c>
      <c r="D669">
        <v>5.0000000000000001E-301</v>
      </c>
      <c r="E669">
        <v>5.0000000000000001E-301</v>
      </c>
      <c r="F669">
        <v>5.0000000000000001E-301</v>
      </c>
      <c r="G669">
        <v>6.5410858951508999E-9</v>
      </c>
      <c r="H669">
        <v>5.0000000000000001E-301</v>
      </c>
      <c r="I669">
        <v>0</v>
      </c>
      <c r="J669">
        <v>-6631269.79</v>
      </c>
      <c r="K669">
        <v>0</v>
      </c>
      <c r="L669">
        <v>15</v>
      </c>
      <c r="M669" s="1" t="s">
        <v>28</v>
      </c>
      <c r="N669">
        <v>122057</v>
      </c>
      <c r="O669" s="1" t="s">
        <v>29</v>
      </c>
      <c r="P669" s="1" t="s">
        <v>30</v>
      </c>
      <c r="Q669" s="1" t="s">
        <v>31</v>
      </c>
      <c r="R669" s="1"/>
      <c r="S669" s="1"/>
      <c r="T669" s="1" t="s">
        <v>699</v>
      </c>
      <c r="U669" s="1" t="s">
        <v>1380</v>
      </c>
      <c r="V669">
        <v>0</v>
      </c>
      <c r="W669">
        <v>27950</v>
      </c>
      <c r="X669">
        <v>-27950</v>
      </c>
      <c r="Y669">
        <v>0</v>
      </c>
    </row>
    <row r="670" spans="1:25" x14ac:dyDescent="0.25">
      <c r="A670" s="1" t="s">
        <v>25</v>
      </c>
      <c r="B670" s="1" t="s">
        <v>26</v>
      </c>
      <c r="C670" s="1" t="s">
        <v>27</v>
      </c>
      <c r="D670">
        <v>5.0000000000000001E-301</v>
      </c>
      <c r="E670">
        <v>5.0000000000000001E-301</v>
      </c>
      <c r="F670">
        <v>5.0000000000000001E-301</v>
      </c>
      <c r="G670">
        <v>6.5410858951508999E-9</v>
      </c>
      <c r="H670">
        <v>5.0000000000000001E-301</v>
      </c>
      <c r="I670">
        <v>0</v>
      </c>
      <c r="J670">
        <v>-6631269.79</v>
      </c>
      <c r="K670">
        <v>0</v>
      </c>
      <c r="L670">
        <v>15</v>
      </c>
      <c r="M670" s="1" t="s">
        <v>28</v>
      </c>
      <c r="N670">
        <v>122057</v>
      </c>
      <c r="O670" s="1" t="s">
        <v>29</v>
      </c>
      <c r="P670" s="1" t="s">
        <v>30</v>
      </c>
      <c r="Q670" s="1" t="s">
        <v>31</v>
      </c>
      <c r="R670" s="1"/>
      <c r="S670" s="1"/>
      <c r="T670" s="1" t="s">
        <v>700</v>
      </c>
      <c r="U670" s="1" t="s">
        <v>1381</v>
      </c>
      <c r="V670">
        <v>2692.92</v>
      </c>
      <c r="W670">
        <v>22692.92</v>
      </c>
      <c r="X670">
        <v>-20000</v>
      </c>
      <c r="Y670">
        <v>0</v>
      </c>
    </row>
    <row r="671" spans="1:25" x14ac:dyDescent="0.25">
      <c r="A671" s="1" t="s">
        <v>25</v>
      </c>
      <c r="B671" s="1" t="s">
        <v>26</v>
      </c>
      <c r="C671" s="1" t="s">
        <v>27</v>
      </c>
      <c r="D671">
        <v>5.0000000000000001E-301</v>
      </c>
      <c r="E671">
        <v>5.0000000000000001E-301</v>
      </c>
      <c r="F671">
        <v>5.0000000000000001E-301</v>
      </c>
      <c r="G671">
        <v>6.5410858951508999E-9</v>
      </c>
      <c r="H671">
        <v>5.0000000000000001E-301</v>
      </c>
      <c r="I671">
        <v>0</v>
      </c>
      <c r="J671">
        <v>-6631269.79</v>
      </c>
      <c r="K671">
        <v>0</v>
      </c>
      <c r="L671">
        <v>15</v>
      </c>
      <c r="M671" s="1" t="s">
        <v>28</v>
      </c>
      <c r="N671">
        <v>122057</v>
      </c>
      <c r="O671" s="1" t="s">
        <v>29</v>
      </c>
      <c r="P671" s="1" t="s">
        <v>30</v>
      </c>
      <c r="Q671" s="1" t="s">
        <v>31</v>
      </c>
      <c r="R671" s="1"/>
      <c r="S671" s="1"/>
      <c r="T671" s="1" t="s">
        <v>701</v>
      </c>
      <c r="U671" s="1" t="s">
        <v>1382</v>
      </c>
      <c r="V671">
        <v>0</v>
      </c>
      <c r="W671">
        <v>28863.5</v>
      </c>
      <c r="X671">
        <v>-28863.5</v>
      </c>
      <c r="Y671">
        <v>0</v>
      </c>
    </row>
    <row r="672" spans="1:25" x14ac:dyDescent="0.25">
      <c r="A672" s="1" t="s">
        <v>25</v>
      </c>
      <c r="B672" s="1" t="s">
        <v>26</v>
      </c>
      <c r="C672" s="1" t="s">
        <v>27</v>
      </c>
      <c r="D672">
        <v>5.0000000000000001E-301</v>
      </c>
      <c r="E672">
        <v>5.0000000000000001E-301</v>
      </c>
      <c r="F672">
        <v>5.0000000000000001E-301</v>
      </c>
      <c r="G672">
        <v>6.5410858951508999E-9</v>
      </c>
      <c r="H672">
        <v>5.0000000000000001E-301</v>
      </c>
      <c r="I672">
        <v>0</v>
      </c>
      <c r="J672">
        <v>-6631269.79</v>
      </c>
      <c r="K672">
        <v>0</v>
      </c>
      <c r="L672">
        <v>15</v>
      </c>
      <c r="M672" s="1" t="s">
        <v>28</v>
      </c>
      <c r="N672">
        <v>122057</v>
      </c>
      <c r="O672" s="1" t="s">
        <v>29</v>
      </c>
      <c r="P672" s="1" t="s">
        <v>30</v>
      </c>
      <c r="Q672" s="1" t="s">
        <v>31</v>
      </c>
      <c r="R672" s="1"/>
      <c r="S672" s="1"/>
      <c r="T672" s="1" t="s">
        <v>702</v>
      </c>
      <c r="U672" s="1" t="s">
        <v>1383</v>
      </c>
      <c r="V672">
        <v>0</v>
      </c>
      <c r="W672">
        <v>3600</v>
      </c>
      <c r="X672">
        <v>-3600</v>
      </c>
      <c r="Y672">
        <v>0</v>
      </c>
    </row>
    <row r="673" spans="1:25" x14ac:dyDescent="0.25">
      <c r="A673" s="1" t="s">
        <v>25</v>
      </c>
      <c r="B673" s="1" t="s">
        <v>26</v>
      </c>
      <c r="C673" s="1" t="s">
        <v>27</v>
      </c>
      <c r="D673">
        <v>5.0000000000000001E-301</v>
      </c>
      <c r="E673">
        <v>5.0000000000000001E-301</v>
      </c>
      <c r="F673">
        <v>5.0000000000000001E-301</v>
      </c>
      <c r="G673">
        <v>6.5410858951508999E-9</v>
      </c>
      <c r="H673">
        <v>5.0000000000000001E-301</v>
      </c>
      <c r="I673">
        <v>0</v>
      </c>
      <c r="J673">
        <v>-6631269.79</v>
      </c>
      <c r="K673">
        <v>0</v>
      </c>
      <c r="L673">
        <v>15</v>
      </c>
      <c r="M673" s="1" t="s">
        <v>28</v>
      </c>
      <c r="N673">
        <v>122057</v>
      </c>
      <c r="O673" s="1" t="s">
        <v>29</v>
      </c>
      <c r="P673" s="1" t="s">
        <v>30</v>
      </c>
      <c r="Q673" s="1" t="s">
        <v>31</v>
      </c>
      <c r="R673" s="1"/>
      <c r="S673" s="1"/>
      <c r="T673" s="1" t="s">
        <v>703</v>
      </c>
      <c r="U673" s="1" t="s">
        <v>1384</v>
      </c>
      <c r="V673">
        <v>110.83</v>
      </c>
      <c r="W673">
        <v>3709.31</v>
      </c>
      <c r="X673">
        <v>-3598.48</v>
      </c>
      <c r="Y673">
        <v>0</v>
      </c>
    </row>
    <row r="674" spans="1:25" x14ac:dyDescent="0.25">
      <c r="A674" s="1" t="s">
        <v>25</v>
      </c>
      <c r="B674" s="1" t="s">
        <v>26</v>
      </c>
      <c r="C674" s="1" t="s">
        <v>27</v>
      </c>
      <c r="D674">
        <v>5.0000000000000001E-301</v>
      </c>
      <c r="E674">
        <v>5.0000000000000001E-301</v>
      </c>
      <c r="F674">
        <v>5.0000000000000001E-301</v>
      </c>
      <c r="G674">
        <v>6.5410858951508999E-9</v>
      </c>
      <c r="H674">
        <v>5.0000000000000001E-301</v>
      </c>
      <c r="I674">
        <v>0</v>
      </c>
      <c r="J674">
        <v>-6631269.79</v>
      </c>
      <c r="K674">
        <v>0</v>
      </c>
      <c r="L674">
        <v>15</v>
      </c>
      <c r="M674" s="1" t="s">
        <v>28</v>
      </c>
      <c r="N674">
        <v>122057</v>
      </c>
      <c r="O674" s="1" t="s">
        <v>29</v>
      </c>
      <c r="P674" s="1" t="s">
        <v>30</v>
      </c>
      <c r="Q674" s="1" t="s">
        <v>31</v>
      </c>
      <c r="R674" s="1"/>
      <c r="S674" s="1"/>
      <c r="T674" s="1" t="s">
        <v>704</v>
      </c>
      <c r="U674" s="1" t="s">
        <v>1385</v>
      </c>
      <c r="V674">
        <v>0</v>
      </c>
      <c r="W674">
        <v>3203.5</v>
      </c>
      <c r="X674">
        <v>-3203.5</v>
      </c>
      <c r="Y674">
        <v>0</v>
      </c>
    </row>
    <row r="675" spans="1:25" x14ac:dyDescent="0.25">
      <c r="A675" s="1" t="s">
        <v>25</v>
      </c>
      <c r="B675" s="1" t="s">
        <v>26</v>
      </c>
      <c r="C675" s="1" t="s">
        <v>27</v>
      </c>
      <c r="D675">
        <v>5.0000000000000001E-301</v>
      </c>
      <c r="E675">
        <v>5.0000000000000001E-301</v>
      </c>
      <c r="F675">
        <v>5.0000000000000001E-301</v>
      </c>
      <c r="G675">
        <v>6.5410858951508999E-9</v>
      </c>
      <c r="H675">
        <v>5.0000000000000001E-301</v>
      </c>
      <c r="I675">
        <v>0</v>
      </c>
      <c r="J675">
        <v>-6631269.79</v>
      </c>
      <c r="K675">
        <v>0</v>
      </c>
      <c r="L675">
        <v>15</v>
      </c>
      <c r="M675" s="1" t="s">
        <v>28</v>
      </c>
      <c r="N675">
        <v>122057</v>
      </c>
      <c r="O675" s="1" t="s">
        <v>29</v>
      </c>
      <c r="P675" s="1" t="s">
        <v>30</v>
      </c>
      <c r="Q675" s="1" t="s">
        <v>31</v>
      </c>
      <c r="R675" s="1"/>
      <c r="S675" s="1"/>
      <c r="T675" s="1" t="s">
        <v>705</v>
      </c>
      <c r="U675" s="1" t="s">
        <v>1386</v>
      </c>
      <c r="V675">
        <v>0</v>
      </c>
      <c r="W675">
        <v>1533.17</v>
      </c>
      <c r="X675">
        <v>-1533.17</v>
      </c>
      <c r="Y675">
        <v>0</v>
      </c>
    </row>
    <row r="676" spans="1:25" x14ac:dyDescent="0.25">
      <c r="A676" s="1" t="s">
        <v>25</v>
      </c>
      <c r="B676" s="1" t="s">
        <v>26</v>
      </c>
      <c r="C676" s="1" t="s">
        <v>27</v>
      </c>
      <c r="D676">
        <v>5.0000000000000001E-301</v>
      </c>
      <c r="E676">
        <v>5.0000000000000001E-301</v>
      </c>
      <c r="F676">
        <v>5.0000000000000001E-301</v>
      </c>
      <c r="G676">
        <v>6.5410858951508999E-9</v>
      </c>
      <c r="H676">
        <v>5.0000000000000001E-301</v>
      </c>
      <c r="I676">
        <v>0</v>
      </c>
      <c r="J676">
        <v>-6631269.79</v>
      </c>
      <c r="K676">
        <v>0</v>
      </c>
      <c r="L676">
        <v>15</v>
      </c>
      <c r="M676" s="1" t="s">
        <v>28</v>
      </c>
      <c r="N676">
        <v>122057</v>
      </c>
      <c r="O676" s="1" t="s">
        <v>29</v>
      </c>
      <c r="P676" s="1" t="s">
        <v>30</v>
      </c>
      <c r="Q676" s="1" t="s">
        <v>31</v>
      </c>
      <c r="R676" s="1"/>
      <c r="S676" s="1"/>
      <c r="T676" s="1" t="s">
        <v>706</v>
      </c>
      <c r="U676" s="1" t="s">
        <v>1387</v>
      </c>
      <c r="V676">
        <v>270.54000000000002</v>
      </c>
      <c r="W676">
        <v>65704.95</v>
      </c>
      <c r="X676">
        <v>-65434.41</v>
      </c>
      <c r="Y676">
        <v>0</v>
      </c>
    </row>
    <row r="677" spans="1:25" x14ac:dyDescent="0.25">
      <c r="A677" s="1" t="s">
        <v>25</v>
      </c>
      <c r="B677" s="1" t="s">
        <v>26</v>
      </c>
      <c r="C677" s="1" t="s">
        <v>27</v>
      </c>
      <c r="D677">
        <v>5.0000000000000001E-301</v>
      </c>
      <c r="E677">
        <v>5.0000000000000001E-301</v>
      </c>
      <c r="F677">
        <v>5.0000000000000001E-301</v>
      </c>
      <c r="G677">
        <v>6.5410858951508999E-9</v>
      </c>
      <c r="H677">
        <v>5.0000000000000001E-301</v>
      </c>
      <c r="I677">
        <v>0</v>
      </c>
      <c r="J677">
        <v>-6631269.79</v>
      </c>
      <c r="K677">
        <v>0</v>
      </c>
      <c r="L677">
        <v>15</v>
      </c>
      <c r="M677" s="1" t="s">
        <v>28</v>
      </c>
      <c r="N677">
        <v>122057</v>
      </c>
      <c r="O677" s="1" t="s">
        <v>29</v>
      </c>
      <c r="P677" s="1" t="s">
        <v>30</v>
      </c>
      <c r="Q677" s="1" t="s">
        <v>31</v>
      </c>
      <c r="R677" s="1"/>
      <c r="S677" s="1"/>
      <c r="T677" s="1" t="s">
        <v>707</v>
      </c>
      <c r="U677" s="1" t="s">
        <v>1388</v>
      </c>
      <c r="V677">
        <v>105.8</v>
      </c>
      <c r="W677">
        <v>160482.91</v>
      </c>
      <c r="X677">
        <v>-160377.10999999999</v>
      </c>
      <c r="Y677">
        <v>0</v>
      </c>
    </row>
    <row r="678" spans="1:25" x14ac:dyDescent="0.25">
      <c r="A678" s="1" t="s">
        <v>25</v>
      </c>
      <c r="B678" s="1" t="s">
        <v>26</v>
      </c>
      <c r="C678" s="1" t="s">
        <v>27</v>
      </c>
      <c r="D678">
        <v>5.0000000000000001E-301</v>
      </c>
      <c r="E678">
        <v>5.0000000000000001E-301</v>
      </c>
      <c r="F678">
        <v>5.0000000000000001E-301</v>
      </c>
      <c r="G678">
        <v>6.5410858951508999E-9</v>
      </c>
      <c r="H678">
        <v>5.0000000000000001E-301</v>
      </c>
      <c r="I678">
        <v>0</v>
      </c>
      <c r="J678">
        <v>-6631269.79</v>
      </c>
      <c r="K678">
        <v>0</v>
      </c>
      <c r="L678">
        <v>15</v>
      </c>
      <c r="M678" s="1" t="s">
        <v>28</v>
      </c>
      <c r="N678">
        <v>122057</v>
      </c>
      <c r="O678" s="1" t="s">
        <v>29</v>
      </c>
      <c r="P678" s="1" t="s">
        <v>30</v>
      </c>
      <c r="Q678" s="1" t="s">
        <v>31</v>
      </c>
      <c r="R678" s="1"/>
      <c r="S678" s="1"/>
      <c r="T678" s="1" t="s">
        <v>708</v>
      </c>
      <c r="U678" s="1" t="s">
        <v>1389</v>
      </c>
      <c r="V678">
        <v>0</v>
      </c>
      <c r="W678">
        <v>3563.62</v>
      </c>
      <c r="X678">
        <v>-3563.62</v>
      </c>
      <c r="Y678">
        <v>0</v>
      </c>
    </row>
    <row r="679" spans="1:25" x14ac:dyDescent="0.25">
      <c r="A679" s="1" t="s">
        <v>25</v>
      </c>
      <c r="B679" s="1" t="s">
        <v>26</v>
      </c>
      <c r="C679" s="1" t="s">
        <v>27</v>
      </c>
      <c r="D679">
        <v>5.0000000000000001E-301</v>
      </c>
      <c r="E679">
        <v>5.0000000000000001E-301</v>
      </c>
      <c r="F679">
        <v>5.0000000000000001E-301</v>
      </c>
      <c r="G679">
        <v>6.5410858951508999E-9</v>
      </c>
      <c r="H679">
        <v>5.0000000000000001E-301</v>
      </c>
      <c r="I679">
        <v>0</v>
      </c>
      <c r="J679">
        <v>-6631269.79</v>
      </c>
      <c r="K679">
        <v>0</v>
      </c>
      <c r="L679">
        <v>15</v>
      </c>
      <c r="M679" s="1" t="s">
        <v>28</v>
      </c>
      <c r="N679">
        <v>122057</v>
      </c>
      <c r="O679" s="1" t="s">
        <v>29</v>
      </c>
      <c r="P679" s="1" t="s">
        <v>30</v>
      </c>
      <c r="Q679" s="1" t="s">
        <v>31</v>
      </c>
      <c r="R679" s="1"/>
      <c r="S679" s="1"/>
      <c r="T679" s="1" t="s">
        <v>709</v>
      </c>
      <c r="U679" s="1" t="s">
        <v>1390</v>
      </c>
      <c r="V679">
        <v>0</v>
      </c>
      <c r="W679">
        <v>14074.89</v>
      </c>
      <c r="X679">
        <v>-14074.89</v>
      </c>
      <c r="Y679">
        <v>0</v>
      </c>
    </row>
    <row r="680" spans="1:25" x14ac:dyDescent="0.25">
      <c r="A680" s="1" t="s">
        <v>25</v>
      </c>
      <c r="B680" s="1" t="s">
        <v>26</v>
      </c>
      <c r="C680" s="1" t="s">
        <v>27</v>
      </c>
      <c r="D680">
        <v>5.0000000000000001E-301</v>
      </c>
      <c r="E680">
        <v>5.0000000000000001E-301</v>
      </c>
      <c r="F680">
        <v>5.0000000000000001E-301</v>
      </c>
      <c r="G680">
        <v>6.5410858951508999E-9</v>
      </c>
      <c r="H680">
        <v>5.0000000000000001E-301</v>
      </c>
      <c r="I680">
        <v>0</v>
      </c>
      <c r="J680">
        <v>-6631269.79</v>
      </c>
      <c r="K680">
        <v>0</v>
      </c>
      <c r="L680">
        <v>15</v>
      </c>
      <c r="M680" s="1" t="s">
        <v>28</v>
      </c>
      <c r="N680">
        <v>122057</v>
      </c>
      <c r="O680" s="1" t="s">
        <v>29</v>
      </c>
      <c r="P680" s="1" t="s">
        <v>30</v>
      </c>
      <c r="Q680" s="1" t="s">
        <v>31</v>
      </c>
      <c r="R680" s="1"/>
      <c r="S680" s="1"/>
      <c r="T680" s="1" t="s">
        <v>710</v>
      </c>
      <c r="U680" s="1" t="s">
        <v>1391</v>
      </c>
      <c r="V680">
        <v>1278.75</v>
      </c>
      <c r="W680">
        <v>11673.87</v>
      </c>
      <c r="X680">
        <v>-10395.120000000001</v>
      </c>
      <c r="Y680">
        <v>0</v>
      </c>
    </row>
    <row r="681" spans="1:25" x14ac:dyDescent="0.25">
      <c r="A681" s="1" t="s">
        <v>25</v>
      </c>
      <c r="B681" s="1" t="s">
        <v>26</v>
      </c>
      <c r="C681" s="1" t="s">
        <v>27</v>
      </c>
      <c r="D681">
        <v>5.0000000000000001E-301</v>
      </c>
      <c r="E681">
        <v>5.0000000000000001E-301</v>
      </c>
      <c r="F681">
        <v>5.0000000000000001E-301</v>
      </c>
      <c r="G681">
        <v>6.5410858951508999E-9</v>
      </c>
      <c r="H681">
        <v>5.0000000000000001E-301</v>
      </c>
      <c r="I681">
        <v>0</v>
      </c>
      <c r="J681">
        <v>-6631269.79</v>
      </c>
      <c r="K681">
        <v>0</v>
      </c>
      <c r="L681">
        <v>15</v>
      </c>
      <c r="M681" s="1" t="s">
        <v>28</v>
      </c>
      <c r="N681">
        <v>122057</v>
      </c>
      <c r="O681" s="1" t="s">
        <v>29</v>
      </c>
      <c r="P681" s="1" t="s">
        <v>30</v>
      </c>
      <c r="Q681" s="1" t="s">
        <v>31</v>
      </c>
      <c r="R681" s="1"/>
      <c r="S681" s="1"/>
      <c r="T681" s="1" t="s">
        <v>711</v>
      </c>
      <c r="U681" s="1" t="s">
        <v>1392</v>
      </c>
      <c r="V681">
        <v>0</v>
      </c>
      <c r="W681">
        <v>6985.6</v>
      </c>
      <c r="X681">
        <v>-6985.6</v>
      </c>
      <c r="Y681">
        <v>0</v>
      </c>
    </row>
    <row r="682" spans="1:25" x14ac:dyDescent="0.25">
      <c r="A682" s="1" t="s">
        <v>25</v>
      </c>
      <c r="B682" s="1" t="s">
        <v>26</v>
      </c>
      <c r="C682" s="1" t="s">
        <v>27</v>
      </c>
      <c r="D682">
        <v>5.0000000000000001E-301</v>
      </c>
      <c r="E682">
        <v>5.0000000000000001E-301</v>
      </c>
      <c r="F682">
        <v>5.0000000000000001E-301</v>
      </c>
      <c r="G682">
        <v>6.5410858951508999E-9</v>
      </c>
      <c r="H682">
        <v>5.0000000000000001E-301</v>
      </c>
      <c r="I682">
        <v>0</v>
      </c>
      <c r="J682">
        <v>-6631269.79</v>
      </c>
      <c r="K682">
        <v>0</v>
      </c>
      <c r="L682">
        <v>15</v>
      </c>
      <c r="M682" s="1" t="s">
        <v>28</v>
      </c>
      <c r="N682">
        <v>122057</v>
      </c>
      <c r="O682" s="1" t="s">
        <v>29</v>
      </c>
      <c r="P682" s="1" t="s">
        <v>30</v>
      </c>
      <c r="Q682" s="1" t="s">
        <v>31</v>
      </c>
      <c r="R682" s="1"/>
      <c r="S682" s="1"/>
      <c r="T682" s="1" t="s">
        <v>712</v>
      </c>
      <c r="U682" s="1" t="s">
        <v>1393</v>
      </c>
      <c r="V682">
        <v>691.9</v>
      </c>
      <c r="W682">
        <v>14854.65</v>
      </c>
      <c r="X682">
        <v>-14162.75</v>
      </c>
      <c r="Y682">
        <v>0</v>
      </c>
    </row>
    <row r="683" spans="1:25" x14ac:dyDescent="0.25">
      <c r="A683" s="1" t="s">
        <v>25</v>
      </c>
      <c r="B683" s="1" t="s">
        <v>26</v>
      </c>
      <c r="C683" s="1" t="s">
        <v>27</v>
      </c>
      <c r="D683">
        <v>5.0000000000000001E-301</v>
      </c>
      <c r="E683">
        <v>5.0000000000000001E-301</v>
      </c>
      <c r="F683">
        <v>5.0000000000000001E-301</v>
      </c>
      <c r="G683">
        <v>6.5410858951508999E-9</v>
      </c>
      <c r="H683">
        <v>5.0000000000000001E-301</v>
      </c>
      <c r="I683">
        <v>0</v>
      </c>
      <c r="J683">
        <v>-6631269.79</v>
      </c>
      <c r="K683">
        <v>0</v>
      </c>
      <c r="L683">
        <v>15</v>
      </c>
      <c r="M683" s="1" t="s">
        <v>28</v>
      </c>
      <c r="N683">
        <v>122057</v>
      </c>
      <c r="O683" s="1" t="s">
        <v>29</v>
      </c>
      <c r="P683" s="1" t="s">
        <v>30</v>
      </c>
      <c r="Q683" s="1" t="s">
        <v>31</v>
      </c>
      <c r="R683" s="1"/>
      <c r="S683" s="1"/>
      <c r="T683" s="1" t="s">
        <v>713</v>
      </c>
      <c r="U683" s="1" t="s">
        <v>1394</v>
      </c>
      <c r="V683">
        <v>0</v>
      </c>
      <c r="W683">
        <v>854.09</v>
      </c>
      <c r="X683">
        <v>-854.09</v>
      </c>
      <c r="Y683">
        <v>0</v>
      </c>
    </row>
    <row r="684" spans="1:25" x14ac:dyDescent="0.25">
      <c r="A684" s="1" t="s">
        <v>25</v>
      </c>
      <c r="B684" s="1" t="s">
        <v>26</v>
      </c>
      <c r="C684" s="1" t="s">
        <v>27</v>
      </c>
      <c r="D684">
        <v>5.0000000000000001E-301</v>
      </c>
      <c r="E684">
        <v>5.0000000000000001E-301</v>
      </c>
      <c r="F684">
        <v>5.0000000000000001E-301</v>
      </c>
      <c r="G684">
        <v>6.5410858951508999E-9</v>
      </c>
      <c r="H684">
        <v>5.0000000000000001E-301</v>
      </c>
      <c r="I684">
        <v>0</v>
      </c>
      <c r="J684">
        <v>-6631269.79</v>
      </c>
      <c r="K684">
        <v>0</v>
      </c>
      <c r="L684">
        <v>15</v>
      </c>
      <c r="M684" s="1" t="s">
        <v>28</v>
      </c>
      <c r="N684">
        <v>122057</v>
      </c>
      <c r="O684" s="1" t="s">
        <v>29</v>
      </c>
      <c r="P684" s="1" t="s">
        <v>30</v>
      </c>
      <c r="Q684" s="1" t="s">
        <v>31</v>
      </c>
      <c r="R684" s="1"/>
      <c r="S684" s="1"/>
      <c r="T684" s="1" t="s">
        <v>714</v>
      </c>
      <c r="U684" s="1" t="s">
        <v>1395</v>
      </c>
      <c r="V684">
        <v>103803.09</v>
      </c>
      <c r="W684">
        <v>0</v>
      </c>
      <c r="X684">
        <v>103803.09</v>
      </c>
      <c r="Y684">
        <v>0</v>
      </c>
    </row>
    <row r="685" spans="1:25" x14ac:dyDescent="0.25">
      <c r="A685" s="1" t="s">
        <v>25</v>
      </c>
      <c r="B685" s="1" t="s">
        <v>26</v>
      </c>
      <c r="C685" s="1" t="s">
        <v>27</v>
      </c>
      <c r="D685">
        <v>5.0000000000000001E-301</v>
      </c>
      <c r="E685">
        <v>5.0000000000000001E-301</v>
      </c>
      <c r="F685">
        <v>5.0000000000000001E-301</v>
      </c>
      <c r="G685">
        <v>6.5410858951508999E-9</v>
      </c>
      <c r="H685">
        <v>5.0000000000000001E-301</v>
      </c>
      <c r="I685">
        <v>0</v>
      </c>
      <c r="J685">
        <v>-6631269.79</v>
      </c>
      <c r="K685">
        <v>0</v>
      </c>
      <c r="L685">
        <v>15</v>
      </c>
      <c r="M685" s="1" t="s">
        <v>28</v>
      </c>
      <c r="N685">
        <v>122057</v>
      </c>
      <c r="O685" s="1" t="s">
        <v>29</v>
      </c>
      <c r="P685" s="1" t="s">
        <v>30</v>
      </c>
      <c r="Q685" s="1" t="s">
        <v>31</v>
      </c>
      <c r="R685" s="1"/>
      <c r="S685" s="1"/>
      <c r="T685" s="1" t="s">
        <v>715</v>
      </c>
      <c r="U685" s="1" t="s">
        <v>1396</v>
      </c>
      <c r="V685">
        <v>1023778</v>
      </c>
      <c r="W685">
        <v>0</v>
      </c>
      <c r="X685">
        <v>1023778</v>
      </c>
      <c r="Y685">
        <v>0</v>
      </c>
    </row>
    <row r="686" spans="1:25" x14ac:dyDescent="0.25">
      <c r="A686" s="1" t="s">
        <v>25</v>
      </c>
      <c r="B686" s="1" t="s">
        <v>26</v>
      </c>
      <c r="C686" s="1" t="s">
        <v>27</v>
      </c>
      <c r="D686">
        <v>5.0000000000000001E-301</v>
      </c>
      <c r="E686">
        <v>5.0000000000000001E-301</v>
      </c>
      <c r="F686">
        <v>5.0000000000000001E-301</v>
      </c>
      <c r="G686">
        <v>6.5410858951508999E-9</v>
      </c>
      <c r="H686">
        <v>5.0000000000000001E-301</v>
      </c>
      <c r="I686">
        <v>0</v>
      </c>
      <c r="J686">
        <v>-6631269.79</v>
      </c>
      <c r="K686">
        <v>0</v>
      </c>
      <c r="L686">
        <v>15</v>
      </c>
      <c r="M686" s="1" t="s">
        <v>28</v>
      </c>
      <c r="N686">
        <v>122057</v>
      </c>
      <c r="O686" s="1" t="s">
        <v>29</v>
      </c>
      <c r="P686" s="1" t="s">
        <v>30</v>
      </c>
      <c r="Q686" s="1" t="s">
        <v>31</v>
      </c>
      <c r="R686" s="1"/>
      <c r="S686" s="1"/>
      <c r="T686" s="1" t="s">
        <v>716</v>
      </c>
      <c r="U686" s="1" t="s">
        <v>1397</v>
      </c>
      <c r="V686">
        <v>1085606</v>
      </c>
      <c r="W686">
        <v>0</v>
      </c>
      <c r="X686">
        <v>1085606</v>
      </c>
      <c r="Y686">
        <v>0</v>
      </c>
    </row>
    <row r="687" spans="1:25" x14ac:dyDescent="0.25">
      <c r="A687" s="1" t="s">
        <v>25</v>
      </c>
      <c r="B687" s="1" t="s">
        <v>26</v>
      </c>
      <c r="C687" s="1" t="s">
        <v>27</v>
      </c>
      <c r="D687">
        <v>5.0000000000000001E-301</v>
      </c>
      <c r="E687">
        <v>5.0000000000000001E-301</v>
      </c>
      <c r="F687">
        <v>5.0000000000000001E-301</v>
      </c>
      <c r="G687">
        <v>6.5410858951508999E-9</v>
      </c>
      <c r="H687">
        <v>5.0000000000000001E-301</v>
      </c>
      <c r="I687">
        <v>0</v>
      </c>
      <c r="J687">
        <v>-6631269.79</v>
      </c>
      <c r="K687">
        <v>0</v>
      </c>
      <c r="L687">
        <v>15</v>
      </c>
      <c r="M687" s="1" t="s">
        <v>28</v>
      </c>
      <c r="N687">
        <v>122057</v>
      </c>
      <c r="O687" s="1" t="s">
        <v>29</v>
      </c>
      <c r="P687" s="1" t="s">
        <v>30</v>
      </c>
      <c r="Q687" s="1" t="s">
        <v>31</v>
      </c>
      <c r="R687" s="1"/>
      <c r="S687" s="1"/>
      <c r="T687" s="1" t="s">
        <v>717</v>
      </c>
      <c r="U687" s="1" t="s">
        <v>1398</v>
      </c>
      <c r="V687">
        <v>2873088</v>
      </c>
      <c r="W687">
        <v>0</v>
      </c>
      <c r="X687">
        <v>2873088</v>
      </c>
      <c r="Y687">
        <v>0</v>
      </c>
    </row>
    <row r="688" spans="1:25" x14ac:dyDescent="0.25">
      <c r="A688" s="1" t="s">
        <v>25</v>
      </c>
      <c r="B688" s="1" t="s">
        <v>26</v>
      </c>
      <c r="C688" s="1" t="s">
        <v>27</v>
      </c>
      <c r="D688">
        <v>5.0000000000000001E-301</v>
      </c>
      <c r="E688">
        <v>5.0000000000000001E-301</v>
      </c>
      <c r="F688">
        <v>5.0000000000000001E-301</v>
      </c>
      <c r="G688">
        <v>6.5410858951508999E-9</v>
      </c>
      <c r="H688">
        <v>5.0000000000000001E-301</v>
      </c>
      <c r="I688">
        <v>0</v>
      </c>
      <c r="J688">
        <v>-6631269.79</v>
      </c>
      <c r="K688">
        <v>0</v>
      </c>
      <c r="L688">
        <v>15</v>
      </c>
      <c r="M688" s="1" t="s">
        <v>28</v>
      </c>
      <c r="N688">
        <v>122057</v>
      </c>
      <c r="O688" s="1" t="s">
        <v>29</v>
      </c>
      <c r="P688" s="1" t="s">
        <v>30</v>
      </c>
      <c r="Q688" s="1" t="s">
        <v>31</v>
      </c>
      <c r="R688" s="1"/>
      <c r="S688" s="1"/>
      <c r="T688" s="1" t="s">
        <v>718</v>
      </c>
      <c r="U688" s="1" t="s">
        <v>1399</v>
      </c>
      <c r="V688">
        <v>0</v>
      </c>
      <c r="W688">
        <v>33026.019999999997</v>
      </c>
      <c r="X688">
        <v>-33026.019999999997</v>
      </c>
      <c r="Y688">
        <v>0</v>
      </c>
    </row>
    <row r="689" spans="1:25" x14ac:dyDescent="0.25">
      <c r="A689" s="1" t="s">
        <v>25</v>
      </c>
      <c r="B689" s="1" t="s">
        <v>26</v>
      </c>
      <c r="C689" s="1" t="s">
        <v>27</v>
      </c>
      <c r="D689">
        <v>5.0000000000000001E-301</v>
      </c>
      <c r="E689">
        <v>5.0000000000000001E-301</v>
      </c>
      <c r="F689">
        <v>5.0000000000000001E-301</v>
      </c>
      <c r="G689">
        <v>6.5410858951508999E-9</v>
      </c>
      <c r="H689">
        <v>5.0000000000000001E-301</v>
      </c>
      <c r="I689">
        <v>0</v>
      </c>
      <c r="J689">
        <v>-6631269.79</v>
      </c>
      <c r="K689">
        <v>0</v>
      </c>
      <c r="L689">
        <v>15</v>
      </c>
      <c r="M689" s="1" t="s">
        <v>28</v>
      </c>
      <c r="N689">
        <v>122057</v>
      </c>
      <c r="O689" s="1" t="s">
        <v>29</v>
      </c>
      <c r="P689" s="1" t="s">
        <v>30</v>
      </c>
      <c r="Q689" s="1" t="s">
        <v>31</v>
      </c>
      <c r="R689" s="1"/>
      <c r="S689" s="1"/>
      <c r="T689" s="1" t="s">
        <v>719</v>
      </c>
      <c r="U689" s="1" t="s">
        <v>1400</v>
      </c>
      <c r="V689">
        <v>0</v>
      </c>
      <c r="W689">
        <v>6550</v>
      </c>
      <c r="X689">
        <v>-6550</v>
      </c>
      <c r="Y689">
        <v>0</v>
      </c>
    </row>
    <row r="690" spans="1:25" x14ac:dyDescent="0.25">
      <c r="A690" s="1" t="s">
        <v>25</v>
      </c>
      <c r="B690" s="1" t="s">
        <v>26</v>
      </c>
      <c r="C690" s="1" t="s">
        <v>27</v>
      </c>
      <c r="D690">
        <v>5.0000000000000001E-301</v>
      </c>
      <c r="E690">
        <v>5.0000000000000001E-301</v>
      </c>
      <c r="F690">
        <v>5.0000000000000001E-301</v>
      </c>
      <c r="G690">
        <v>6.5410858951508999E-9</v>
      </c>
      <c r="H690">
        <v>5.0000000000000001E-301</v>
      </c>
      <c r="I690">
        <v>0</v>
      </c>
      <c r="J690">
        <v>-6631269.79</v>
      </c>
      <c r="K690">
        <v>0</v>
      </c>
      <c r="L690">
        <v>15</v>
      </c>
      <c r="M690" s="1" t="s">
        <v>28</v>
      </c>
      <c r="N690">
        <v>122057</v>
      </c>
      <c r="O690" s="1" t="s">
        <v>29</v>
      </c>
      <c r="P690" s="1" t="s">
        <v>30</v>
      </c>
      <c r="Q690" s="1" t="s">
        <v>31</v>
      </c>
      <c r="R690" s="1"/>
      <c r="S690" s="1"/>
      <c r="T690" s="1" t="s">
        <v>720</v>
      </c>
      <c r="U690" s="1" t="s">
        <v>1401</v>
      </c>
      <c r="V690">
        <v>0</v>
      </c>
      <c r="W690">
        <v>11040.67</v>
      </c>
      <c r="X690">
        <v>-11040.67</v>
      </c>
      <c r="Y690">
        <v>0</v>
      </c>
    </row>
    <row r="691" spans="1:25" x14ac:dyDescent="0.25">
      <c r="A691" s="1" t="s">
        <v>25</v>
      </c>
      <c r="B691" s="1" t="s">
        <v>26</v>
      </c>
      <c r="C691" s="1" t="s">
        <v>27</v>
      </c>
      <c r="D691">
        <v>5.0000000000000001E-301</v>
      </c>
      <c r="E691">
        <v>5.0000000000000001E-301</v>
      </c>
      <c r="F691">
        <v>5.0000000000000001E-301</v>
      </c>
      <c r="G691">
        <v>6.5410858951508999E-9</v>
      </c>
      <c r="H691">
        <v>5.0000000000000001E-301</v>
      </c>
      <c r="I691">
        <v>0</v>
      </c>
      <c r="J691">
        <v>-6631269.79</v>
      </c>
      <c r="K691">
        <v>0</v>
      </c>
      <c r="L691">
        <v>15</v>
      </c>
      <c r="M691" s="1" t="s">
        <v>28</v>
      </c>
      <c r="N691">
        <v>122057</v>
      </c>
      <c r="O691" s="1" t="s">
        <v>29</v>
      </c>
      <c r="P691" s="1" t="s">
        <v>30</v>
      </c>
      <c r="Q691" s="1" t="s">
        <v>31</v>
      </c>
      <c r="R691" s="1"/>
      <c r="S691" s="1"/>
      <c r="T691" s="1" t="s">
        <v>721</v>
      </c>
      <c r="U691" s="1" t="s">
        <v>1402</v>
      </c>
      <c r="V691">
        <v>0</v>
      </c>
      <c r="W691">
        <v>252.53</v>
      </c>
      <c r="X691">
        <v>-252.53</v>
      </c>
      <c r="Y691">
        <v>0</v>
      </c>
    </row>
    <row r="692" spans="1:25" x14ac:dyDescent="0.25">
      <c r="A692" s="1" t="s">
        <v>25</v>
      </c>
      <c r="B692" s="1" t="s">
        <v>26</v>
      </c>
      <c r="C692" s="1" t="s">
        <v>27</v>
      </c>
      <c r="D692">
        <v>5.0000000000000001E-301</v>
      </c>
      <c r="E692">
        <v>5.0000000000000001E-301</v>
      </c>
      <c r="F692">
        <v>5.0000000000000001E-301</v>
      </c>
      <c r="G692">
        <v>6.5410858951508999E-9</v>
      </c>
      <c r="H692">
        <v>5.0000000000000001E-301</v>
      </c>
      <c r="I692">
        <v>0</v>
      </c>
      <c r="J692">
        <v>-6631269.79</v>
      </c>
      <c r="K692">
        <v>0</v>
      </c>
      <c r="L692">
        <v>15</v>
      </c>
      <c r="M692" s="1" t="s">
        <v>28</v>
      </c>
      <c r="N692">
        <v>122057</v>
      </c>
      <c r="O692" s="1" t="s">
        <v>29</v>
      </c>
      <c r="P692" s="1" t="s">
        <v>30</v>
      </c>
      <c r="Q692" s="1" t="s">
        <v>31</v>
      </c>
      <c r="R692" s="1"/>
      <c r="S692" s="1"/>
      <c r="T692" s="1" t="s">
        <v>722</v>
      </c>
      <c r="U692" s="1" t="s">
        <v>1403</v>
      </c>
      <c r="V692">
        <v>0</v>
      </c>
      <c r="W692">
        <v>28365</v>
      </c>
      <c r="X692">
        <v>-28365</v>
      </c>
      <c r="Y692">
        <v>0</v>
      </c>
    </row>
    <row r="693" spans="1:25" x14ac:dyDescent="0.25">
      <c r="A693" s="1" t="s">
        <v>25</v>
      </c>
      <c r="B693" s="1" t="s">
        <v>26</v>
      </c>
      <c r="C693" s="1" t="s">
        <v>27</v>
      </c>
      <c r="D693">
        <v>5.0000000000000001E-301</v>
      </c>
      <c r="E693">
        <v>5.0000000000000001E-301</v>
      </c>
      <c r="F693">
        <v>5.0000000000000001E-301</v>
      </c>
      <c r="G693">
        <v>6.5410858951508999E-9</v>
      </c>
      <c r="H693">
        <v>5.0000000000000001E-301</v>
      </c>
      <c r="I693">
        <v>0</v>
      </c>
      <c r="J693">
        <v>-6631269.79</v>
      </c>
      <c r="K693">
        <v>0</v>
      </c>
      <c r="L693">
        <v>15</v>
      </c>
      <c r="M693" s="1" t="s">
        <v>28</v>
      </c>
      <c r="N693">
        <v>122057</v>
      </c>
      <c r="O693" s="1" t="s">
        <v>29</v>
      </c>
      <c r="P693" s="1" t="s">
        <v>30</v>
      </c>
      <c r="Q693" s="1" t="s">
        <v>31</v>
      </c>
      <c r="R693" s="1"/>
      <c r="S693" s="1"/>
      <c r="T693" s="1" t="s">
        <v>723</v>
      </c>
      <c r="U693" s="1" t="s">
        <v>1404</v>
      </c>
      <c r="V693">
        <v>0</v>
      </c>
      <c r="W693">
        <v>25605.759999999998</v>
      </c>
      <c r="X693">
        <v>-25605.759999999998</v>
      </c>
      <c r="Y693">
        <v>0</v>
      </c>
    </row>
    <row r="694" spans="1:25" x14ac:dyDescent="0.25">
      <c r="A694" s="1" t="s">
        <v>25</v>
      </c>
      <c r="B694" s="1" t="s">
        <v>26</v>
      </c>
      <c r="C694" s="1" t="s">
        <v>27</v>
      </c>
      <c r="D694">
        <v>5.0000000000000001E-301</v>
      </c>
      <c r="E694">
        <v>5.0000000000000001E-301</v>
      </c>
      <c r="F694">
        <v>5.0000000000000001E-301</v>
      </c>
      <c r="G694">
        <v>6.5410858951508999E-9</v>
      </c>
      <c r="H694">
        <v>5.0000000000000001E-301</v>
      </c>
      <c r="I694">
        <v>0</v>
      </c>
      <c r="J694">
        <v>-6631269.79</v>
      </c>
      <c r="K694">
        <v>0</v>
      </c>
      <c r="L694">
        <v>15</v>
      </c>
      <c r="M694" s="1" t="s">
        <v>28</v>
      </c>
      <c r="N694">
        <v>122057</v>
      </c>
      <c r="O694" s="1" t="s">
        <v>29</v>
      </c>
      <c r="P694" s="1" t="s">
        <v>30</v>
      </c>
      <c r="Q694" s="1" t="s">
        <v>31</v>
      </c>
      <c r="R694" s="1"/>
      <c r="S694" s="1"/>
      <c r="T694" s="1" t="s">
        <v>724</v>
      </c>
      <c r="U694" s="1" t="s">
        <v>1405</v>
      </c>
      <c r="V694">
        <v>0</v>
      </c>
      <c r="W694">
        <v>2.76</v>
      </c>
      <c r="X694">
        <v>-2.76</v>
      </c>
      <c r="Y694">
        <v>0</v>
      </c>
    </row>
    <row r="695" spans="1:25" x14ac:dyDescent="0.25">
      <c r="A695" s="1" t="s">
        <v>25</v>
      </c>
      <c r="B695" s="1" t="s">
        <v>26</v>
      </c>
      <c r="C695" s="1" t="s">
        <v>27</v>
      </c>
      <c r="D695">
        <v>5.0000000000000001E-301</v>
      </c>
      <c r="E695">
        <v>5.0000000000000001E-301</v>
      </c>
      <c r="F695">
        <v>5.0000000000000001E-301</v>
      </c>
      <c r="G695">
        <v>6.5410858951508999E-9</v>
      </c>
      <c r="H695">
        <v>5.0000000000000001E-301</v>
      </c>
      <c r="I695">
        <v>0</v>
      </c>
      <c r="J695">
        <v>-6631269.79</v>
      </c>
      <c r="K695">
        <v>0</v>
      </c>
      <c r="L695">
        <v>15</v>
      </c>
      <c r="M695" s="1" t="s">
        <v>28</v>
      </c>
      <c r="N695">
        <v>122057</v>
      </c>
      <c r="O695" s="1" t="s">
        <v>29</v>
      </c>
      <c r="P695" s="1" t="s">
        <v>30</v>
      </c>
      <c r="Q695" s="1" t="s">
        <v>31</v>
      </c>
      <c r="R695" s="1"/>
      <c r="S695" s="1"/>
      <c r="T695" s="1" t="s">
        <v>725</v>
      </c>
      <c r="U695" s="1" t="s">
        <v>1406</v>
      </c>
      <c r="V695">
        <v>0</v>
      </c>
      <c r="W695">
        <v>5721.2</v>
      </c>
      <c r="X695">
        <v>-5721.2</v>
      </c>
      <c r="Y695">
        <v>0</v>
      </c>
    </row>
    <row r="696" spans="1:25" x14ac:dyDescent="0.25">
      <c r="A696" s="1" t="s">
        <v>25</v>
      </c>
      <c r="B696" s="1" t="s">
        <v>26</v>
      </c>
      <c r="C696" s="1" t="s">
        <v>27</v>
      </c>
      <c r="D696">
        <v>5.0000000000000001E-301</v>
      </c>
      <c r="E696">
        <v>5.0000000000000001E-301</v>
      </c>
      <c r="F696">
        <v>5.0000000000000001E-301</v>
      </c>
      <c r="G696">
        <v>6.5410858951508999E-9</v>
      </c>
      <c r="H696">
        <v>5.0000000000000001E-301</v>
      </c>
      <c r="I696">
        <v>0</v>
      </c>
      <c r="J696">
        <v>-6631269.79</v>
      </c>
      <c r="K696">
        <v>0</v>
      </c>
      <c r="L696">
        <v>15</v>
      </c>
      <c r="M696" s="1" t="s">
        <v>28</v>
      </c>
      <c r="N696">
        <v>122057</v>
      </c>
      <c r="O696" s="1" t="s">
        <v>29</v>
      </c>
      <c r="P696" s="1" t="s">
        <v>30</v>
      </c>
      <c r="Q696" s="1" t="s">
        <v>31</v>
      </c>
      <c r="R696" s="1"/>
      <c r="S696" s="1"/>
      <c r="T696" s="1" t="s">
        <v>726</v>
      </c>
      <c r="U696" s="1" t="s">
        <v>1407</v>
      </c>
      <c r="V696">
        <v>0</v>
      </c>
      <c r="W696">
        <v>3391.54</v>
      </c>
      <c r="X696">
        <v>-3391.54</v>
      </c>
      <c r="Y696">
        <v>0</v>
      </c>
    </row>
    <row r="697" spans="1:25" x14ac:dyDescent="0.25">
      <c r="A697" s="1" t="s">
        <v>25</v>
      </c>
      <c r="B697" s="1" t="s">
        <v>26</v>
      </c>
      <c r="C697" s="1" t="s">
        <v>27</v>
      </c>
      <c r="D697">
        <v>5.0000000000000001E-301</v>
      </c>
      <c r="E697">
        <v>5.0000000000000001E-301</v>
      </c>
      <c r="F697">
        <v>5.0000000000000001E-301</v>
      </c>
      <c r="G697">
        <v>6.5410858951508999E-9</v>
      </c>
      <c r="H697">
        <v>5.0000000000000001E-301</v>
      </c>
      <c r="I697">
        <v>0</v>
      </c>
      <c r="J697">
        <v>-6631269.79</v>
      </c>
      <c r="K697">
        <v>0</v>
      </c>
      <c r="L697">
        <v>15</v>
      </c>
      <c r="M697" s="1" t="s">
        <v>28</v>
      </c>
      <c r="N697">
        <v>122057</v>
      </c>
      <c r="O697" s="1" t="s">
        <v>29</v>
      </c>
      <c r="P697" s="1" t="s">
        <v>30</v>
      </c>
      <c r="Q697" s="1" t="s">
        <v>31</v>
      </c>
      <c r="R697" s="1"/>
      <c r="S697" s="1"/>
      <c r="T697" s="1" t="s">
        <v>727</v>
      </c>
      <c r="U697" s="1" t="s">
        <v>1408</v>
      </c>
      <c r="V697">
        <v>0</v>
      </c>
      <c r="W697">
        <v>33831.019999999997</v>
      </c>
      <c r="X697">
        <v>-33831.019999999997</v>
      </c>
      <c r="Y697">
        <v>0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1"/>
  <sheetViews>
    <sheetView topLeftCell="A55" workbookViewId="0">
      <selection activeCell="J71" sqref="J71"/>
    </sheetView>
  </sheetViews>
  <sheetFormatPr baseColWidth="10" defaultRowHeight="15" x14ac:dyDescent="0.25"/>
  <cols>
    <col min="2" max="2" width="30" bestFit="1" customWidth="1"/>
    <col min="8" max="10" width="12.85546875" bestFit="1" customWidth="1"/>
  </cols>
  <sheetData>
    <row r="1" spans="1:14" x14ac:dyDescent="0.25">
      <c r="C1" t="s">
        <v>1409</v>
      </c>
      <c r="D1" t="s">
        <v>1410</v>
      </c>
      <c r="E1" t="s">
        <v>1411</v>
      </c>
      <c r="F1" t="s">
        <v>1412</v>
      </c>
      <c r="H1" t="s">
        <v>1414</v>
      </c>
      <c r="I1" t="s">
        <v>1415</v>
      </c>
      <c r="J1" t="s">
        <v>1416</v>
      </c>
      <c r="K1" t="s">
        <v>1417</v>
      </c>
      <c r="L1" t="s">
        <v>1418</v>
      </c>
      <c r="M1" t="s">
        <v>1419</v>
      </c>
      <c r="N1" t="s">
        <v>1420</v>
      </c>
    </row>
    <row r="2" spans="1:14" x14ac:dyDescent="0.25">
      <c r="A2" s="4" t="s">
        <v>397</v>
      </c>
      <c r="B2" s="4" t="s">
        <v>1080</v>
      </c>
      <c r="C2" s="5">
        <v>2080</v>
      </c>
      <c r="D2" s="5">
        <v>2600</v>
      </c>
      <c r="E2" s="5">
        <v>-520</v>
      </c>
      <c r="F2">
        <f>+IF(E2&lt;0,-E2,0)</f>
        <v>520</v>
      </c>
      <c r="H2" s="7"/>
      <c r="I2" s="7"/>
      <c r="J2" s="7">
        <f>F2</f>
        <v>520</v>
      </c>
      <c r="K2" s="7"/>
      <c r="L2" s="7"/>
      <c r="M2" s="7"/>
      <c r="N2" s="7">
        <f>+F2-SUM(H2:M2)</f>
        <v>0</v>
      </c>
    </row>
    <row r="3" spans="1:14" x14ac:dyDescent="0.25">
      <c r="A3" s="2" t="s">
        <v>398</v>
      </c>
      <c r="B3" s="2" t="s">
        <v>1081</v>
      </c>
      <c r="C3" s="3">
        <v>9671.86</v>
      </c>
      <c r="D3" s="3">
        <v>13552.38</v>
      </c>
      <c r="E3" s="3">
        <v>-3880.52</v>
      </c>
      <c r="F3">
        <f t="shared" ref="F3:F66" si="0">+IF(E3&lt;0,-E3,0)</f>
        <v>3880.52</v>
      </c>
      <c r="H3" s="7">
        <f>F3</f>
        <v>3880.52</v>
      </c>
      <c r="I3" s="7"/>
      <c r="J3" s="7"/>
      <c r="K3" s="7"/>
      <c r="L3" s="7"/>
      <c r="M3" s="7"/>
      <c r="N3" s="7">
        <f t="shared" ref="N3:N66" si="1">+F3-SUM(H3:M3)</f>
        <v>0</v>
      </c>
    </row>
    <row r="4" spans="1:14" x14ac:dyDescent="0.25">
      <c r="A4" s="4" t="s">
        <v>399</v>
      </c>
      <c r="B4" s="4" t="s">
        <v>1082</v>
      </c>
      <c r="C4" s="5">
        <v>6431.04</v>
      </c>
      <c r="D4" s="5">
        <v>7187.04</v>
      </c>
      <c r="E4" s="5">
        <v>-756</v>
      </c>
      <c r="F4">
        <f t="shared" si="0"/>
        <v>756</v>
      </c>
      <c r="H4" s="7"/>
      <c r="I4" s="7"/>
      <c r="J4" s="7">
        <f>F4</f>
        <v>756</v>
      </c>
      <c r="K4" s="7"/>
      <c r="L4" s="7"/>
      <c r="M4" s="7"/>
      <c r="N4" s="7">
        <f t="shared" si="1"/>
        <v>0</v>
      </c>
    </row>
    <row r="5" spans="1:14" x14ac:dyDescent="0.25">
      <c r="A5" s="2" t="s">
        <v>400</v>
      </c>
      <c r="B5" s="2" t="s">
        <v>1083</v>
      </c>
      <c r="C5" s="3">
        <v>710.87</v>
      </c>
      <c r="D5" s="3">
        <v>1417.05</v>
      </c>
      <c r="E5" s="3">
        <v>-706.18</v>
      </c>
      <c r="F5">
        <f t="shared" si="0"/>
        <v>706.18</v>
      </c>
      <c r="H5" s="7"/>
      <c r="I5" s="7"/>
      <c r="J5" s="7">
        <f>F5</f>
        <v>706.18</v>
      </c>
      <c r="K5" s="7"/>
      <c r="L5" s="7"/>
      <c r="M5" s="7"/>
      <c r="N5" s="7">
        <f t="shared" si="1"/>
        <v>0</v>
      </c>
    </row>
    <row r="6" spans="1:14" x14ac:dyDescent="0.25">
      <c r="A6" s="4" t="s">
        <v>401</v>
      </c>
      <c r="B6" s="4" t="s">
        <v>1084</v>
      </c>
      <c r="C6" s="5">
        <v>4461.66</v>
      </c>
      <c r="D6" s="5">
        <v>5160.0600000000004</v>
      </c>
      <c r="E6" s="5">
        <v>-698.400000000001</v>
      </c>
      <c r="F6">
        <f t="shared" si="0"/>
        <v>698.400000000001</v>
      </c>
      <c r="H6" s="7"/>
      <c r="I6" s="7">
        <f>F6</f>
        <v>698.400000000001</v>
      </c>
      <c r="J6" s="7"/>
      <c r="K6" s="7"/>
      <c r="L6" s="7"/>
      <c r="M6" s="7"/>
      <c r="N6" s="7">
        <f t="shared" si="1"/>
        <v>0</v>
      </c>
    </row>
    <row r="7" spans="1:14" x14ac:dyDescent="0.25">
      <c r="A7" s="2" t="s">
        <v>402</v>
      </c>
      <c r="B7" s="2" t="s">
        <v>1085</v>
      </c>
      <c r="C7" s="3">
        <v>611.57000000000005</v>
      </c>
      <c r="D7" s="3">
        <v>984.18</v>
      </c>
      <c r="E7" s="3">
        <v>-372.61</v>
      </c>
      <c r="F7">
        <f t="shared" si="0"/>
        <v>372.61</v>
      </c>
      <c r="H7" s="7"/>
      <c r="I7" s="7"/>
      <c r="J7" s="7">
        <f>F7</f>
        <v>372.61</v>
      </c>
      <c r="K7" s="7"/>
      <c r="L7" s="7"/>
      <c r="M7" s="7"/>
      <c r="N7" s="7">
        <f t="shared" si="1"/>
        <v>0</v>
      </c>
    </row>
    <row r="8" spans="1:14" x14ac:dyDescent="0.25">
      <c r="A8" s="4" t="s">
        <v>403</v>
      </c>
      <c r="B8" s="4" t="s">
        <v>1086</v>
      </c>
      <c r="C8" s="5">
        <v>17461.09</v>
      </c>
      <c r="D8" s="5">
        <v>20151.96</v>
      </c>
      <c r="E8" s="5">
        <v>-2690.87</v>
      </c>
      <c r="F8">
        <f t="shared" si="0"/>
        <v>2690.87</v>
      </c>
      <c r="H8" s="7"/>
      <c r="I8" s="7"/>
      <c r="J8" s="7">
        <f>F8</f>
        <v>2690.87</v>
      </c>
      <c r="K8" s="7"/>
      <c r="L8" s="7"/>
      <c r="M8" s="7"/>
      <c r="N8" s="7">
        <f t="shared" si="1"/>
        <v>0</v>
      </c>
    </row>
    <row r="9" spans="1:14" x14ac:dyDescent="0.25">
      <c r="A9" s="2" t="s">
        <v>404</v>
      </c>
      <c r="B9" s="2" t="s">
        <v>1087</v>
      </c>
      <c r="C9" s="3">
        <v>10748.53</v>
      </c>
      <c r="D9" s="3">
        <v>11057.6</v>
      </c>
      <c r="E9" s="3">
        <v>-309.07</v>
      </c>
      <c r="F9">
        <f t="shared" si="0"/>
        <v>309.07</v>
      </c>
      <c r="H9" s="7"/>
      <c r="I9" s="7">
        <f>F9</f>
        <v>309.07</v>
      </c>
      <c r="J9" s="7"/>
      <c r="K9" s="7"/>
      <c r="L9" s="7"/>
      <c r="M9" s="7"/>
      <c r="N9" s="7">
        <f t="shared" si="1"/>
        <v>0</v>
      </c>
    </row>
    <row r="10" spans="1:14" x14ac:dyDescent="0.25">
      <c r="A10" s="4" t="s">
        <v>405</v>
      </c>
      <c r="B10" s="4" t="s">
        <v>1088</v>
      </c>
      <c r="C10" s="5">
        <v>2734.85</v>
      </c>
      <c r="D10" s="5">
        <v>3012.53</v>
      </c>
      <c r="E10" s="5">
        <v>-277.68</v>
      </c>
      <c r="F10">
        <f t="shared" si="0"/>
        <v>277.68</v>
      </c>
      <c r="H10" s="7"/>
      <c r="I10" s="7">
        <f>F10</f>
        <v>277.68</v>
      </c>
      <c r="J10" s="7"/>
      <c r="K10" s="7"/>
      <c r="L10" s="7"/>
      <c r="M10" s="7"/>
      <c r="N10" s="7">
        <f t="shared" si="1"/>
        <v>0</v>
      </c>
    </row>
    <row r="11" spans="1:14" x14ac:dyDescent="0.25">
      <c r="A11" s="2" t="s">
        <v>406</v>
      </c>
      <c r="B11" s="2" t="s">
        <v>1089</v>
      </c>
      <c r="C11" s="3">
        <v>10096.41</v>
      </c>
      <c r="D11" s="3">
        <v>10448.23</v>
      </c>
      <c r="E11" s="3">
        <v>-351.82</v>
      </c>
      <c r="F11">
        <f t="shared" si="0"/>
        <v>351.82</v>
      </c>
      <c r="H11" s="7"/>
      <c r="I11" s="7">
        <f>F11</f>
        <v>351.82</v>
      </c>
      <c r="J11" s="7"/>
      <c r="K11" s="7"/>
      <c r="L11" s="7"/>
      <c r="M11" s="7"/>
      <c r="N11" s="7">
        <f t="shared" si="1"/>
        <v>0</v>
      </c>
    </row>
    <row r="12" spans="1:14" x14ac:dyDescent="0.25">
      <c r="A12" s="4" t="s">
        <v>407</v>
      </c>
      <c r="B12" s="4" t="s">
        <v>1090</v>
      </c>
      <c r="C12" s="5">
        <v>305.16000000000003</v>
      </c>
      <c r="D12" s="5">
        <v>376.45</v>
      </c>
      <c r="E12" s="5">
        <v>-71.290000000000006</v>
      </c>
      <c r="F12">
        <f t="shared" si="0"/>
        <v>71.290000000000006</v>
      </c>
      <c r="H12" s="7"/>
      <c r="I12" s="7">
        <f>F12</f>
        <v>71.290000000000006</v>
      </c>
      <c r="J12" s="7"/>
      <c r="K12" s="7"/>
      <c r="L12" s="7"/>
      <c r="M12" s="7"/>
      <c r="N12" s="7">
        <f t="shared" si="1"/>
        <v>0</v>
      </c>
    </row>
    <row r="13" spans="1:14" x14ac:dyDescent="0.25">
      <c r="A13" s="2" t="s">
        <v>408</v>
      </c>
      <c r="B13" s="2" t="s">
        <v>1091</v>
      </c>
      <c r="C13" s="3">
        <v>176414.96</v>
      </c>
      <c r="D13" s="3">
        <v>175978.36</v>
      </c>
      <c r="E13" s="3">
        <v>436.60000000000599</v>
      </c>
      <c r="F13">
        <f t="shared" si="0"/>
        <v>0</v>
      </c>
      <c r="H13" s="7"/>
      <c r="I13" s="7"/>
      <c r="J13" s="7"/>
      <c r="K13" s="7"/>
      <c r="L13" s="7"/>
      <c r="M13" s="7"/>
      <c r="N13" s="7">
        <f t="shared" si="1"/>
        <v>0</v>
      </c>
    </row>
    <row r="14" spans="1:14" x14ac:dyDescent="0.25">
      <c r="A14" s="4" t="s">
        <v>409</v>
      </c>
      <c r="B14" s="4" t="s">
        <v>1092</v>
      </c>
      <c r="C14" s="5">
        <v>41481.39</v>
      </c>
      <c r="D14" s="5">
        <v>81843.929999999993</v>
      </c>
      <c r="E14" s="5">
        <v>-40362.54</v>
      </c>
      <c r="F14">
        <f t="shared" si="0"/>
        <v>40362.54</v>
      </c>
      <c r="H14" s="7"/>
      <c r="I14" s="7">
        <f>F14</f>
        <v>40362.54</v>
      </c>
      <c r="J14" s="7"/>
      <c r="K14" s="7"/>
      <c r="L14" s="7"/>
      <c r="M14" s="7"/>
      <c r="N14" s="7">
        <f t="shared" si="1"/>
        <v>0</v>
      </c>
    </row>
    <row r="15" spans="1:14" x14ac:dyDescent="0.25">
      <c r="A15" s="2" t="s">
        <v>410</v>
      </c>
      <c r="B15" s="2" t="s">
        <v>1093</v>
      </c>
      <c r="C15" s="3">
        <v>7685.93</v>
      </c>
      <c r="D15" s="3">
        <v>9409.66</v>
      </c>
      <c r="E15" s="3">
        <v>-1723.73</v>
      </c>
      <c r="F15">
        <f t="shared" si="0"/>
        <v>1723.73</v>
      </c>
      <c r="H15" s="7"/>
      <c r="I15" s="7"/>
      <c r="J15" s="7">
        <f>F15</f>
        <v>1723.73</v>
      </c>
      <c r="K15" s="7"/>
      <c r="L15" s="7"/>
      <c r="M15" s="7"/>
      <c r="N15" s="7">
        <f t="shared" si="1"/>
        <v>0</v>
      </c>
    </row>
    <row r="16" spans="1:14" x14ac:dyDescent="0.25">
      <c r="A16" s="4" t="s">
        <v>411</v>
      </c>
      <c r="B16" s="4" t="s">
        <v>1094</v>
      </c>
      <c r="C16" s="5">
        <v>6647.28</v>
      </c>
      <c r="D16" s="5">
        <v>8516.8799999999992</v>
      </c>
      <c r="E16" s="5">
        <v>-1869.6</v>
      </c>
      <c r="F16">
        <f t="shared" si="0"/>
        <v>1869.6</v>
      </c>
      <c r="H16" s="7"/>
      <c r="I16" s="7">
        <f>F16</f>
        <v>1869.6</v>
      </c>
      <c r="J16" s="7"/>
      <c r="K16" s="7"/>
      <c r="L16" s="7"/>
      <c r="M16" s="7"/>
      <c r="N16" s="7">
        <f t="shared" si="1"/>
        <v>0</v>
      </c>
    </row>
    <row r="17" spans="1:14" x14ac:dyDescent="0.25">
      <c r="A17" s="2" t="s">
        <v>412</v>
      </c>
      <c r="B17" s="2" t="s">
        <v>1095</v>
      </c>
      <c r="C17" s="3">
        <v>1768.24</v>
      </c>
      <c r="D17" s="3">
        <v>1967.15</v>
      </c>
      <c r="E17" s="3">
        <v>-198.91</v>
      </c>
      <c r="F17">
        <f t="shared" si="0"/>
        <v>198.91</v>
      </c>
      <c r="H17" s="7"/>
      <c r="I17" s="7">
        <f>F17</f>
        <v>198.91</v>
      </c>
      <c r="J17" s="7"/>
      <c r="K17" s="7"/>
      <c r="L17" s="7"/>
      <c r="M17" s="7"/>
      <c r="N17" s="7">
        <f t="shared" si="1"/>
        <v>0</v>
      </c>
    </row>
    <row r="18" spans="1:14" x14ac:dyDescent="0.25">
      <c r="A18" s="4" t="s">
        <v>413</v>
      </c>
      <c r="B18" s="4" t="s">
        <v>1096</v>
      </c>
      <c r="C18" s="5">
        <v>1200</v>
      </c>
      <c r="D18" s="5">
        <v>1700</v>
      </c>
      <c r="E18" s="5">
        <v>-500</v>
      </c>
      <c r="F18">
        <f t="shared" si="0"/>
        <v>500</v>
      </c>
      <c r="H18" s="7"/>
      <c r="I18" s="7">
        <f>F18</f>
        <v>500</v>
      </c>
      <c r="J18" s="7"/>
      <c r="K18" s="7"/>
      <c r="L18" s="7"/>
      <c r="M18" s="7"/>
      <c r="N18" s="7">
        <f t="shared" si="1"/>
        <v>0</v>
      </c>
    </row>
    <row r="19" spans="1:14" x14ac:dyDescent="0.25">
      <c r="A19" s="2" t="s">
        <v>414</v>
      </c>
      <c r="B19" s="2" t="s">
        <v>1097</v>
      </c>
      <c r="C19" s="3">
        <v>12188.04</v>
      </c>
      <c r="D19" s="3">
        <v>14423.88</v>
      </c>
      <c r="E19" s="3">
        <v>-2235.84</v>
      </c>
      <c r="F19">
        <f t="shared" si="0"/>
        <v>2235.84</v>
      </c>
      <c r="H19" s="7"/>
      <c r="I19" s="7"/>
      <c r="J19" s="7"/>
      <c r="K19" s="7"/>
      <c r="L19" s="7"/>
      <c r="M19" s="7">
        <f>F19</f>
        <v>2235.84</v>
      </c>
      <c r="N19" s="7">
        <f t="shared" si="1"/>
        <v>0</v>
      </c>
    </row>
    <row r="20" spans="1:14" x14ac:dyDescent="0.25">
      <c r="A20" s="4" t="s">
        <v>415</v>
      </c>
      <c r="B20" s="4" t="s">
        <v>1098</v>
      </c>
      <c r="C20" s="5">
        <v>32.5</v>
      </c>
      <c r="D20" s="5">
        <v>48.48</v>
      </c>
      <c r="E20" s="5">
        <v>-15.98</v>
      </c>
      <c r="F20">
        <f t="shared" si="0"/>
        <v>15.98</v>
      </c>
      <c r="H20" s="7"/>
      <c r="I20" s="7"/>
      <c r="J20" s="7"/>
      <c r="K20" s="7"/>
      <c r="L20" s="7"/>
      <c r="M20" s="7">
        <f>F20</f>
        <v>15.98</v>
      </c>
      <c r="N20" s="7">
        <f t="shared" si="1"/>
        <v>0</v>
      </c>
    </row>
    <row r="21" spans="1:14" x14ac:dyDescent="0.25">
      <c r="A21" s="2" t="s">
        <v>416</v>
      </c>
      <c r="B21" s="2" t="s">
        <v>1099</v>
      </c>
      <c r="C21" s="3">
        <v>105.98</v>
      </c>
      <c r="D21" s="3">
        <v>794.85</v>
      </c>
      <c r="E21" s="3">
        <v>-688.87</v>
      </c>
      <c r="F21">
        <f t="shared" si="0"/>
        <v>688.87</v>
      </c>
      <c r="H21" s="7"/>
      <c r="I21" s="7"/>
      <c r="J21" s="7">
        <f>F21</f>
        <v>688.87</v>
      </c>
      <c r="K21" s="7"/>
      <c r="L21" s="7"/>
      <c r="M21" s="7"/>
      <c r="N21" s="7">
        <f t="shared" si="1"/>
        <v>0</v>
      </c>
    </row>
    <row r="22" spans="1:14" x14ac:dyDescent="0.25">
      <c r="A22" s="4" t="s">
        <v>417</v>
      </c>
      <c r="B22" s="4" t="s">
        <v>1100</v>
      </c>
      <c r="C22" s="5">
        <v>21184.2</v>
      </c>
      <c r="D22" s="5">
        <v>23934.78</v>
      </c>
      <c r="E22" s="5">
        <v>-2750.58</v>
      </c>
      <c r="F22">
        <f t="shared" si="0"/>
        <v>2750.58</v>
      </c>
      <c r="H22" s="7"/>
      <c r="I22" s="7"/>
      <c r="J22" s="7">
        <f>F22</f>
        <v>2750.58</v>
      </c>
      <c r="K22" s="7"/>
      <c r="L22" s="7"/>
      <c r="M22" s="7"/>
      <c r="N22" s="7">
        <f t="shared" si="1"/>
        <v>0</v>
      </c>
    </row>
    <row r="23" spans="1:14" x14ac:dyDescent="0.25">
      <c r="A23" s="2" t="s">
        <v>418</v>
      </c>
      <c r="B23" s="2" t="s">
        <v>1101</v>
      </c>
      <c r="C23" s="3">
        <v>634.9</v>
      </c>
      <c r="D23" s="3">
        <v>573.53</v>
      </c>
      <c r="E23" s="3">
        <v>61.37</v>
      </c>
      <c r="F23">
        <f t="shared" si="0"/>
        <v>0</v>
      </c>
      <c r="H23" s="7"/>
      <c r="I23" s="7"/>
      <c r="J23" s="7">
        <f>F23</f>
        <v>0</v>
      </c>
      <c r="K23" s="7"/>
      <c r="L23" s="7"/>
      <c r="M23" s="7"/>
      <c r="N23" s="7">
        <f t="shared" si="1"/>
        <v>0</v>
      </c>
    </row>
    <row r="24" spans="1:14" x14ac:dyDescent="0.25">
      <c r="A24" s="4" t="s">
        <v>419</v>
      </c>
      <c r="B24" s="4" t="s">
        <v>1102</v>
      </c>
      <c r="C24" s="5">
        <v>0</v>
      </c>
      <c r="D24" s="5">
        <v>2545.1999999999998</v>
      </c>
      <c r="E24" s="5">
        <v>-2545.1999999999998</v>
      </c>
      <c r="F24">
        <f t="shared" si="0"/>
        <v>2545.1999999999998</v>
      </c>
      <c r="H24" s="7">
        <f>F24</f>
        <v>2545.1999999999998</v>
      </c>
      <c r="I24" s="7"/>
      <c r="J24" s="7"/>
      <c r="K24" s="7"/>
      <c r="L24" s="7"/>
      <c r="M24" s="7"/>
      <c r="N24" s="7">
        <f t="shared" si="1"/>
        <v>0</v>
      </c>
    </row>
    <row r="25" spans="1:14" x14ac:dyDescent="0.25">
      <c r="A25" s="2" t="s">
        <v>420</v>
      </c>
      <c r="B25" s="2" t="s">
        <v>1103</v>
      </c>
      <c r="C25" s="3">
        <v>0</v>
      </c>
      <c r="D25" s="3">
        <v>915.96</v>
      </c>
      <c r="E25" s="3">
        <v>-915.96</v>
      </c>
      <c r="F25">
        <f t="shared" si="0"/>
        <v>915.96</v>
      </c>
      <c r="H25" s="7"/>
      <c r="I25" s="7"/>
      <c r="J25" s="7">
        <f>F25</f>
        <v>915.96</v>
      </c>
      <c r="K25" s="7"/>
      <c r="L25" s="7"/>
      <c r="M25" s="7"/>
      <c r="N25" s="7">
        <f t="shared" si="1"/>
        <v>0</v>
      </c>
    </row>
    <row r="26" spans="1:14" x14ac:dyDescent="0.25">
      <c r="A26" s="4" t="s">
        <v>421</v>
      </c>
      <c r="B26" s="4" t="s">
        <v>1104</v>
      </c>
      <c r="C26" s="5">
        <v>2612.1</v>
      </c>
      <c r="D26" s="5">
        <v>3236</v>
      </c>
      <c r="E26" s="5">
        <v>-623.9</v>
      </c>
      <c r="F26">
        <f t="shared" si="0"/>
        <v>623.9</v>
      </c>
      <c r="H26" s="7"/>
      <c r="I26" s="7"/>
      <c r="J26" s="7">
        <f>F26</f>
        <v>623.9</v>
      </c>
      <c r="K26" s="7"/>
      <c r="L26" s="7"/>
      <c r="M26" s="7"/>
      <c r="N26" s="7">
        <f t="shared" si="1"/>
        <v>0</v>
      </c>
    </row>
    <row r="27" spans="1:14" x14ac:dyDescent="0.25">
      <c r="A27" s="2" t="s">
        <v>422</v>
      </c>
      <c r="B27" s="2" t="s">
        <v>1105</v>
      </c>
      <c r="C27" s="3">
        <v>2077</v>
      </c>
      <c r="D27" s="3">
        <v>2086.6799999999998</v>
      </c>
      <c r="E27" s="3">
        <v>-9.6799999999998398</v>
      </c>
      <c r="F27">
        <f t="shared" si="0"/>
        <v>9.6799999999998398</v>
      </c>
      <c r="H27" s="7"/>
      <c r="I27" s="7">
        <f>F27</f>
        <v>9.6799999999998398</v>
      </c>
      <c r="J27" s="7"/>
      <c r="K27" s="7"/>
      <c r="L27" s="7"/>
      <c r="M27" s="7"/>
      <c r="N27" s="7">
        <f t="shared" si="1"/>
        <v>0</v>
      </c>
    </row>
    <row r="28" spans="1:14" x14ac:dyDescent="0.25">
      <c r="A28" s="4" t="s">
        <v>423</v>
      </c>
      <c r="B28" s="4" t="s">
        <v>1106</v>
      </c>
      <c r="C28" s="5">
        <v>53165.13</v>
      </c>
      <c r="D28" s="5">
        <v>53784.45</v>
      </c>
      <c r="E28" s="5">
        <v>-619.32000000000005</v>
      </c>
      <c r="F28">
        <f t="shared" si="0"/>
        <v>619.32000000000005</v>
      </c>
      <c r="H28" s="7"/>
      <c r="I28" s="7">
        <f>F28</f>
        <v>619.32000000000005</v>
      </c>
      <c r="J28" s="7"/>
      <c r="K28" s="7"/>
      <c r="L28" s="7"/>
      <c r="M28" s="7"/>
      <c r="N28" s="7">
        <f t="shared" si="1"/>
        <v>0</v>
      </c>
    </row>
    <row r="29" spans="1:14" x14ac:dyDescent="0.25">
      <c r="A29" s="2" t="s">
        <v>424</v>
      </c>
      <c r="B29" s="2" t="s">
        <v>1107</v>
      </c>
      <c r="C29" s="3">
        <v>83291.61</v>
      </c>
      <c r="D29" s="3">
        <v>73867.8</v>
      </c>
      <c r="E29" s="3">
        <v>9423.81</v>
      </c>
      <c r="F29">
        <f t="shared" si="0"/>
        <v>0</v>
      </c>
      <c r="H29" s="7"/>
      <c r="I29" s="7"/>
      <c r="J29" s="7"/>
      <c r="K29" s="7"/>
      <c r="L29" s="7"/>
      <c r="M29" s="7"/>
      <c r="N29" s="7">
        <f t="shared" si="1"/>
        <v>0</v>
      </c>
    </row>
    <row r="30" spans="1:14" x14ac:dyDescent="0.25">
      <c r="A30" s="4" t="s">
        <v>425</v>
      </c>
      <c r="B30" s="4" t="s">
        <v>1108</v>
      </c>
      <c r="C30" s="5">
        <v>0</v>
      </c>
      <c r="D30" s="5">
        <v>7008</v>
      </c>
      <c r="E30" s="5">
        <v>-7008</v>
      </c>
      <c r="F30">
        <f t="shared" si="0"/>
        <v>7008</v>
      </c>
      <c r="H30" s="7">
        <f>F30</f>
        <v>7008</v>
      </c>
      <c r="I30" s="7"/>
      <c r="J30" s="7"/>
      <c r="K30" s="7"/>
      <c r="L30" s="7"/>
      <c r="M30" s="7"/>
      <c r="N30" s="7">
        <f t="shared" si="1"/>
        <v>0</v>
      </c>
    </row>
    <row r="31" spans="1:14" x14ac:dyDescent="0.25">
      <c r="A31" s="2" t="s">
        <v>426</v>
      </c>
      <c r="B31" s="2" t="s">
        <v>1109</v>
      </c>
      <c r="C31" s="3">
        <v>846.4</v>
      </c>
      <c r="D31" s="3">
        <v>998.2</v>
      </c>
      <c r="E31" s="3">
        <v>-151.80000000000001</v>
      </c>
      <c r="F31">
        <f t="shared" si="0"/>
        <v>151.80000000000001</v>
      </c>
      <c r="H31" s="7"/>
      <c r="I31" s="7"/>
      <c r="J31" s="7"/>
      <c r="K31" s="7"/>
      <c r="L31" s="7"/>
      <c r="M31" s="7">
        <f>F31</f>
        <v>151.80000000000001</v>
      </c>
      <c r="N31" s="7">
        <f t="shared" si="1"/>
        <v>0</v>
      </c>
    </row>
    <row r="32" spans="1:14" x14ac:dyDescent="0.25">
      <c r="A32" s="4" t="s">
        <v>427</v>
      </c>
      <c r="B32" s="4" t="s">
        <v>1110</v>
      </c>
      <c r="C32" s="5">
        <v>27108.240000000002</v>
      </c>
      <c r="D32" s="5">
        <v>29508.240000000002</v>
      </c>
      <c r="E32" s="5">
        <v>-2400</v>
      </c>
      <c r="F32">
        <f t="shared" si="0"/>
        <v>2400</v>
      </c>
      <c r="H32" s="7"/>
      <c r="I32" s="7"/>
      <c r="J32" s="7">
        <f t="shared" ref="J32:J39" si="2">F32</f>
        <v>2400</v>
      </c>
      <c r="K32" s="7"/>
      <c r="L32" s="7"/>
      <c r="M32" s="7"/>
      <c r="N32" s="7">
        <f t="shared" si="1"/>
        <v>0</v>
      </c>
    </row>
    <row r="33" spans="1:14" x14ac:dyDescent="0.25">
      <c r="A33" s="2" t="s">
        <v>428</v>
      </c>
      <c r="B33" s="2" t="s">
        <v>1111</v>
      </c>
      <c r="C33" s="3">
        <v>2325.58</v>
      </c>
      <c r="D33" s="3">
        <v>4785.24</v>
      </c>
      <c r="E33" s="3">
        <v>-2459.66</v>
      </c>
      <c r="F33">
        <f t="shared" si="0"/>
        <v>2459.66</v>
      </c>
      <c r="H33" s="7"/>
      <c r="I33" s="7"/>
      <c r="J33" s="7">
        <f t="shared" si="2"/>
        <v>2459.66</v>
      </c>
      <c r="K33" s="7"/>
      <c r="L33" s="7"/>
      <c r="M33" s="7"/>
      <c r="N33" s="7">
        <f t="shared" si="1"/>
        <v>0</v>
      </c>
    </row>
    <row r="34" spans="1:14" x14ac:dyDescent="0.25">
      <c r="A34" s="4" t="s">
        <v>429</v>
      </c>
      <c r="B34" s="4" t="s">
        <v>1112</v>
      </c>
      <c r="C34" s="5">
        <v>2829.62</v>
      </c>
      <c r="D34" s="5">
        <v>2893.95</v>
      </c>
      <c r="E34" s="5">
        <v>-64.329999999999899</v>
      </c>
      <c r="F34">
        <f t="shared" si="0"/>
        <v>64.329999999999899</v>
      </c>
      <c r="H34" s="7"/>
      <c r="I34" s="7"/>
      <c r="J34" s="7">
        <f t="shared" si="2"/>
        <v>64.329999999999899</v>
      </c>
      <c r="K34" s="7"/>
      <c r="L34" s="7"/>
      <c r="M34" s="7"/>
      <c r="N34" s="7">
        <f t="shared" si="1"/>
        <v>0</v>
      </c>
    </row>
    <row r="35" spans="1:14" x14ac:dyDescent="0.25">
      <c r="A35" s="2" t="s">
        <v>430</v>
      </c>
      <c r="B35" s="2" t="s">
        <v>1113</v>
      </c>
      <c r="C35" s="3">
        <v>4941.32</v>
      </c>
      <c r="D35" s="3">
        <v>6743.98</v>
      </c>
      <c r="E35" s="3">
        <v>-1802.66</v>
      </c>
      <c r="F35">
        <f t="shared" si="0"/>
        <v>1802.66</v>
      </c>
      <c r="H35" s="7"/>
      <c r="I35" s="7"/>
      <c r="J35" s="7">
        <f t="shared" si="2"/>
        <v>1802.66</v>
      </c>
      <c r="K35" s="7"/>
      <c r="L35" s="7"/>
      <c r="M35" s="7"/>
      <c r="N35" s="7">
        <f t="shared" si="1"/>
        <v>0</v>
      </c>
    </row>
    <row r="36" spans="1:14" x14ac:dyDescent="0.25">
      <c r="A36" s="4" t="s">
        <v>431</v>
      </c>
      <c r="B36" s="4" t="s">
        <v>1114</v>
      </c>
      <c r="C36" s="5">
        <v>11652.57</v>
      </c>
      <c r="D36" s="5">
        <v>14382.57</v>
      </c>
      <c r="E36" s="5">
        <v>-2730</v>
      </c>
      <c r="F36">
        <f t="shared" si="0"/>
        <v>2730</v>
      </c>
      <c r="H36" s="7"/>
      <c r="I36" s="7"/>
      <c r="J36" s="7">
        <f t="shared" si="2"/>
        <v>2730</v>
      </c>
      <c r="K36" s="7"/>
      <c r="L36" s="7"/>
      <c r="M36" s="7"/>
      <c r="N36" s="7">
        <f t="shared" si="1"/>
        <v>0</v>
      </c>
    </row>
    <row r="37" spans="1:14" x14ac:dyDescent="0.25">
      <c r="A37" s="2" t="s">
        <v>432</v>
      </c>
      <c r="B37" s="2" t="s">
        <v>1115</v>
      </c>
      <c r="C37" s="3">
        <v>25.92</v>
      </c>
      <c r="D37" s="3">
        <v>44.88</v>
      </c>
      <c r="E37" s="3">
        <v>-18.96</v>
      </c>
      <c r="F37">
        <f t="shared" si="0"/>
        <v>18.96</v>
      </c>
      <c r="H37" s="7"/>
      <c r="I37" s="7"/>
      <c r="J37" s="7">
        <f t="shared" si="2"/>
        <v>18.96</v>
      </c>
      <c r="K37" s="7"/>
      <c r="L37" s="7"/>
      <c r="M37" s="7"/>
      <c r="N37" s="7">
        <f t="shared" si="1"/>
        <v>0</v>
      </c>
    </row>
    <row r="38" spans="1:14" x14ac:dyDescent="0.25">
      <c r="A38" s="4" t="s">
        <v>433</v>
      </c>
      <c r="B38" s="4" t="s">
        <v>1116</v>
      </c>
      <c r="C38" s="5">
        <v>383.96</v>
      </c>
      <c r="D38" s="5">
        <v>942.06</v>
      </c>
      <c r="E38" s="5">
        <v>-558.1</v>
      </c>
      <c r="F38">
        <f t="shared" si="0"/>
        <v>558.1</v>
      </c>
      <c r="H38" s="7"/>
      <c r="I38" s="7"/>
      <c r="J38" s="7">
        <f t="shared" si="2"/>
        <v>558.1</v>
      </c>
      <c r="K38" s="7"/>
      <c r="L38" s="7"/>
      <c r="M38" s="7"/>
      <c r="N38" s="7">
        <f t="shared" si="1"/>
        <v>0</v>
      </c>
    </row>
    <row r="39" spans="1:14" x14ac:dyDescent="0.25">
      <c r="A39" s="2" t="s">
        <v>434</v>
      </c>
      <c r="B39" s="2" t="s">
        <v>1117</v>
      </c>
      <c r="C39" s="3">
        <v>117</v>
      </c>
      <c r="D39" s="3">
        <v>167.4</v>
      </c>
      <c r="E39" s="3">
        <v>-50.4</v>
      </c>
      <c r="F39">
        <f t="shared" si="0"/>
        <v>50.4</v>
      </c>
      <c r="H39" s="7"/>
      <c r="I39" s="7"/>
      <c r="J39" s="7">
        <f t="shared" si="2"/>
        <v>50.4</v>
      </c>
      <c r="K39" s="7"/>
      <c r="L39" s="7"/>
      <c r="M39" s="7"/>
      <c r="N39" s="7">
        <f t="shared" si="1"/>
        <v>0</v>
      </c>
    </row>
    <row r="40" spans="1:14" x14ac:dyDescent="0.25">
      <c r="A40" s="4" t="s">
        <v>435</v>
      </c>
      <c r="B40" s="4" t="s">
        <v>1118</v>
      </c>
      <c r="C40" s="5">
        <v>1712.88</v>
      </c>
      <c r="D40" s="5">
        <v>2392.46</v>
      </c>
      <c r="E40" s="5">
        <v>-679.58</v>
      </c>
      <c r="F40">
        <f t="shared" si="0"/>
        <v>679.58</v>
      </c>
      <c r="H40" s="7"/>
      <c r="I40" s="7">
        <f>F40</f>
        <v>679.58</v>
      </c>
      <c r="J40" s="7"/>
      <c r="K40" s="7"/>
      <c r="L40" s="7"/>
      <c r="M40" s="7"/>
      <c r="N40" s="7">
        <f t="shared" si="1"/>
        <v>0</v>
      </c>
    </row>
    <row r="41" spans="1:14" x14ac:dyDescent="0.25">
      <c r="A41" s="2" t="s">
        <v>436</v>
      </c>
      <c r="B41" s="2" t="s">
        <v>1119</v>
      </c>
      <c r="C41" s="3">
        <v>56442.12</v>
      </c>
      <c r="D41" s="3">
        <v>60747.87</v>
      </c>
      <c r="E41" s="3">
        <v>-4305.75</v>
      </c>
      <c r="F41">
        <f t="shared" si="0"/>
        <v>4305.75</v>
      </c>
      <c r="H41" s="7"/>
      <c r="I41" s="7">
        <f>F41</f>
        <v>4305.75</v>
      </c>
      <c r="J41" s="7"/>
      <c r="K41" s="7"/>
      <c r="L41" s="7"/>
      <c r="M41" s="7"/>
      <c r="N41" s="7">
        <f t="shared" si="1"/>
        <v>0</v>
      </c>
    </row>
    <row r="42" spans="1:14" x14ac:dyDescent="0.25">
      <c r="A42" s="4" t="s">
        <v>437</v>
      </c>
      <c r="B42" s="4" t="s">
        <v>1120</v>
      </c>
      <c r="C42" s="5">
        <v>77631.91</v>
      </c>
      <c r="D42" s="5">
        <v>85093.53</v>
      </c>
      <c r="E42" s="5">
        <v>-7461.6199999999899</v>
      </c>
      <c r="F42">
        <f t="shared" si="0"/>
        <v>7461.6199999999899</v>
      </c>
      <c r="H42" s="7"/>
      <c r="I42" s="7">
        <f>F42</f>
        <v>7461.6199999999899</v>
      </c>
      <c r="J42" s="7"/>
      <c r="K42" s="7"/>
      <c r="L42" s="7"/>
      <c r="M42" s="7"/>
      <c r="N42" s="7">
        <f t="shared" si="1"/>
        <v>0</v>
      </c>
    </row>
    <row r="43" spans="1:14" x14ac:dyDescent="0.25">
      <c r="A43" s="2" t="s">
        <v>438</v>
      </c>
      <c r="B43" s="2" t="s">
        <v>1121</v>
      </c>
      <c r="C43" s="3">
        <v>35491.43</v>
      </c>
      <c r="D43" s="3">
        <v>36595.01</v>
      </c>
      <c r="E43" s="3">
        <v>-1103.58</v>
      </c>
      <c r="F43">
        <f t="shared" si="0"/>
        <v>1103.58</v>
      </c>
      <c r="H43" s="7"/>
      <c r="I43" s="7">
        <f>F43</f>
        <v>1103.58</v>
      </c>
      <c r="J43" s="7"/>
      <c r="K43" s="7"/>
      <c r="L43" s="7"/>
      <c r="M43" s="7"/>
      <c r="N43" s="7">
        <f t="shared" si="1"/>
        <v>0</v>
      </c>
    </row>
    <row r="44" spans="1:14" x14ac:dyDescent="0.25">
      <c r="A44" s="4" t="s">
        <v>439</v>
      </c>
      <c r="B44" s="4" t="s">
        <v>1122</v>
      </c>
      <c r="C44" s="5">
        <v>6260.56</v>
      </c>
      <c r="D44" s="5">
        <v>6359.04</v>
      </c>
      <c r="E44" s="5">
        <v>-98.479999999999606</v>
      </c>
      <c r="F44">
        <f t="shared" si="0"/>
        <v>98.479999999999606</v>
      </c>
      <c r="H44" s="7"/>
      <c r="I44" s="7">
        <f>F44</f>
        <v>98.479999999999606</v>
      </c>
      <c r="J44" s="7"/>
      <c r="K44" s="7"/>
      <c r="L44" s="7"/>
      <c r="M44" s="7"/>
      <c r="N44" s="7">
        <f t="shared" si="1"/>
        <v>0</v>
      </c>
    </row>
    <row r="45" spans="1:14" x14ac:dyDescent="0.25">
      <c r="A45" s="2" t="s">
        <v>440</v>
      </c>
      <c r="B45" s="2" t="s">
        <v>1123</v>
      </c>
      <c r="C45" s="3">
        <v>4159</v>
      </c>
      <c r="D45" s="3">
        <v>7195</v>
      </c>
      <c r="E45" s="3">
        <v>-3036</v>
      </c>
      <c r="F45">
        <f t="shared" si="0"/>
        <v>3036</v>
      </c>
      <c r="H45" s="7"/>
      <c r="I45" s="7"/>
      <c r="J45" s="7">
        <f t="shared" ref="J45:J50" si="3">F45</f>
        <v>3036</v>
      </c>
      <c r="K45" s="7"/>
      <c r="L45" s="7"/>
      <c r="M45" s="7"/>
      <c r="N45" s="7">
        <f t="shared" si="1"/>
        <v>0</v>
      </c>
    </row>
    <row r="46" spans="1:14" x14ac:dyDescent="0.25">
      <c r="A46" s="4" t="s">
        <v>441</v>
      </c>
      <c r="B46" s="4" t="s">
        <v>1124</v>
      </c>
      <c r="C46" s="5">
        <v>81902.22</v>
      </c>
      <c r="D46" s="5">
        <v>101118.06</v>
      </c>
      <c r="E46" s="5">
        <v>-19215.84</v>
      </c>
      <c r="F46">
        <f t="shared" si="0"/>
        <v>19215.84</v>
      </c>
      <c r="H46" s="7"/>
      <c r="I46" s="7"/>
      <c r="J46" s="7">
        <f t="shared" si="3"/>
        <v>19215.84</v>
      </c>
      <c r="K46" s="7"/>
      <c r="L46" s="7"/>
      <c r="M46" s="7"/>
      <c r="N46" s="7">
        <f t="shared" si="1"/>
        <v>0</v>
      </c>
    </row>
    <row r="47" spans="1:14" x14ac:dyDescent="0.25">
      <c r="A47" s="2" t="s">
        <v>442</v>
      </c>
      <c r="B47" s="2" t="s">
        <v>1125</v>
      </c>
      <c r="C47" s="3">
        <v>1762.99</v>
      </c>
      <c r="D47" s="3">
        <v>1807.14</v>
      </c>
      <c r="E47" s="3">
        <v>-44.150000000000098</v>
      </c>
      <c r="F47">
        <f t="shared" si="0"/>
        <v>44.150000000000098</v>
      </c>
      <c r="H47" s="7"/>
      <c r="I47" s="7"/>
      <c r="J47" s="7">
        <f t="shared" si="3"/>
        <v>44.150000000000098</v>
      </c>
      <c r="K47" s="7"/>
      <c r="L47" s="7"/>
      <c r="M47" s="7"/>
      <c r="N47" s="7">
        <f t="shared" si="1"/>
        <v>0</v>
      </c>
    </row>
    <row r="48" spans="1:14" x14ac:dyDescent="0.25">
      <c r="A48" s="4" t="s">
        <v>443</v>
      </c>
      <c r="B48" s="4" t="s">
        <v>1126</v>
      </c>
      <c r="C48" s="5">
        <v>873</v>
      </c>
      <c r="D48" s="5">
        <v>1074</v>
      </c>
      <c r="E48" s="5">
        <v>-201</v>
      </c>
      <c r="F48">
        <f t="shared" si="0"/>
        <v>201</v>
      </c>
      <c r="H48" s="7"/>
      <c r="I48" s="7"/>
      <c r="J48" s="7">
        <f t="shared" si="3"/>
        <v>201</v>
      </c>
      <c r="K48" s="7"/>
      <c r="L48" s="7"/>
      <c r="M48" s="7"/>
      <c r="N48" s="7">
        <f t="shared" si="1"/>
        <v>0</v>
      </c>
    </row>
    <row r="49" spans="1:14" x14ac:dyDescent="0.25">
      <c r="A49" s="2" t="s">
        <v>444</v>
      </c>
      <c r="B49" s="2" t="s">
        <v>1127</v>
      </c>
      <c r="C49" s="3">
        <v>2730</v>
      </c>
      <c r="D49" s="3">
        <v>3340</v>
      </c>
      <c r="E49" s="3">
        <v>-610</v>
      </c>
      <c r="F49">
        <f t="shared" si="0"/>
        <v>610</v>
      </c>
      <c r="H49" s="7"/>
      <c r="I49" s="7"/>
      <c r="J49" s="7">
        <f t="shared" si="3"/>
        <v>610</v>
      </c>
      <c r="K49" s="7"/>
      <c r="L49" s="7"/>
      <c r="M49" s="7"/>
      <c r="N49" s="7">
        <f t="shared" si="1"/>
        <v>0</v>
      </c>
    </row>
    <row r="50" spans="1:14" x14ac:dyDescent="0.25">
      <c r="A50" s="4" t="s">
        <v>445</v>
      </c>
      <c r="B50" s="4" t="s">
        <v>1128</v>
      </c>
      <c r="C50" s="5">
        <v>2716.8</v>
      </c>
      <c r="D50" s="5">
        <v>5445.6</v>
      </c>
      <c r="E50" s="5">
        <v>-2728.8</v>
      </c>
      <c r="F50">
        <f t="shared" si="0"/>
        <v>2728.8</v>
      </c>
      <c r="H50" s="7"/>
      <c r="I50" s="7"/>
      <c r="J50" s="7">
        <f t="shared" si="3"/>
        <v>2728.8</v>
      </c>
      <c r="K50" s="7"/>
      <c r="L50" s="7"/>
      <c r="M50" s="7"/>
      <c r="N50" s="7">
        <f t="shared" si="1"/>
        <v>0</v>
      </c>
    </row>
    <row r="51" spans="1:14" x14ac:dyDescent="0.25">
      <c r="A51" s="2" t="s">
        <v>446</v>
      </c>
      <c r="B51" s="2" t="s">
        <v>1129</v>
      </c>
      <c r="C51" s="3">
        <v>4432.2</v>
      </c>
      <c r="D51" s="3">
        <v>2733.25</v>
      </c>
      <c r="E51" s="3">
        <v>1698.95</v>
      </c>
      <c r="F51">
        <f t="shared" si="0"/>
        <v>0</v>
      </c>
      <c r="H51" s="7"/>
      <c r="I51" s="7"/>
      <c r="J51" s="7"/>
      <c r="K51" s="7"/>
      <c r="L51" s="7"/>
      <c r="M51" s="7"/>
      <c r="N51" s="7">
        <f t="shared" si="1"/>
        <v>0</v>
      </c>
    </row>
    <row r="52" spans="1:14" x14ac:dyDescent="0.25">
      <c r="A52" s="4" t="s">
        <v>447</v>
      </c>
      <c r="B52" s="4" t="s">
        <v>1130</v>
      </c>
      <c r="C52" s="5">
        <v>2917.05</v>
      </c>
      <c r="D52" s="5">
        <v>3100.05</v>
      </c>
      <c r="E52" s="5">
        <v>-183</v>
      </c>
      <c r="F52">
        <f t="shared" si="0"/>
        <v>183</v>
      </c>
      <c r="H52" s="7"/>
      <c r="I52" s="7">
        <f>F52</f>
        <v>183</v>
      </c>
      <c r="J52" s="7"/>
      <c r="K52" s="7"/>
      <c r="L52" s="7"/>
      <c r="M52" s="7"/>
      <c r="N52" s="7">
        <f t="shared" si="1"/>
        <v>0</v>
      </c>
    </row>
    <row r="53" spans="1:14" x14ac:dyDescent="0.25">
      <c r="A53" s="2" t="s">
        <v>448</v>
      </c>
      <c r="B53" s="2" t="s">
        <v>1131</v>
      </c>
      <c r="C53" s="3">
        <v>196.26</v>
      </c>
      <c r="D53" s="3">
        <v>466.76</v>
      </c>
      <c r="E53" s="3">
        <v>-270.5</v>
      </c>
      <c r="F53">
        <f t="shared" si="0"/>
        <v>270.5</v>
      </c>
      <c r="H53" s="7"/>
      <c r="I53" s="7">
        <f>F53</f>
        <v>270.5</v>
      </c>
      <c r="J53" s="7"/>
      <c r="K53" s="7"/>
      <c r="L53" s="7"/>
      <c r="M53" s="7"/>
      <c r="N53" s="7">
        <f t="shared" si="1"/>
        <v>0</v>
      </c>
    </row>
    <row r="54" spans="1:14" x14ac:dyDescent="0.25">
      <c r="A54" s="4" t="s">
        <v>449</v>
      </c>
      <c r="B54" s="4" t="s">
        <v>1132</v>
      </c>
      <c r="C54" s="5">
        <v>14799.65</v>
      </c>
      <c r="D54" s="5">
        <v>16358.28</v>
      </c>
      <c r="E54" s="5">
        <v>-1558.63</v>
      </c>
      <c r="F54">
        <f t="shared" si="0"/>
        <v>1558.63</v>
      </c>
      <c r="H54" s="7"/>
      <c r="I54" s="7"/>
      <c r="J54" s="7">
        <f>F54</f>
        <v>1558.63</v>
      </c>
      <c r="K54" s="7"/>
      <c r="L54" s="7"/>
      <c r="M54" s="7"/>
      <c r="N54" s="7">
        <f t="shared" si="1"/>
        <v>0</v>
      </c>
    </row>
    <row r="55" spans="1:14" x14ac:dyDescent="0.25">
      <c r="A55" s="2" t="s">
        <v>450</v>
      </c>
      <c r="B55" s="2" t="s">
        <v>1133</v>
      </c>
      <c r="C55" s="3">
        <v>9916</v>
      </c>
      <c r="D55" s="3">
        <v>12546</v>
      </c>
      <c r="E55" s="3">
        <v>-2630</v>
      </c>
      <c r="F55">
        <f t="shared" si="0"/>
        <v>2630</v>
      </c>
      <c r="H55" s="7"/>
      <c r="I55" s="7">
        <f>F55</f>
        <v>2630</v>
      </c>
      <c r="J55" s="7"/>
      <c r="K55" s="7"/>
      <c r="L55" s="7"/>
      <c r="M55" s="7"/>
      <c r="N55" s="7">
        <f t="shared" si="1"/>
        <v>0</v>
      </c>
    </row>
    <row r="56" spans="1:14" x14ac:dyDescent="0.25">
      <c r="A56" s="4" t="s">
        <v>451</v>
      </c>
      <c r="B56" s="4" t="s">
        <v>1134</v>
      </c>
      <c r="C56" s="5">
        <v>669.74</v>
      </c>
      <c r="D56" s="5">
        <v>773.74</v>
      </c>
      <c r="E56" s="5">
        <v>-104</v>
      </c>
      <c r="F56">
        <f t="shared" si="0"/>
        <v>104</v>
      </c>
      <c r="H56" s="7"/>
      <c r="I56" s="7"/>
      <c r="J56" s="7">
        <f>F56</f>
        <v>104</v>
      </c>
      <c r="K56" s="7"/>
      <c r="L56" s="7"/>
      <c r="M56" s="7"/>
      <c r="N56" s="7">
        <f t="shared" si="1"/>
        <v>0</v>
      </c>
    </row>
    <row r="57" spans="1:14" x14ac:dyDescent="0.25">
      <c r="A57" s="2" t="s">
        <v>452</v>
      </c>
      <c r="B57" s="2" t="s">
        <v>1135</v>
      </c>
      <c r="C57" s="3">
        <v>2040</v>
      </c>
      <c r="D57" s="3">
        <v>3120</v>
      </c>
      <c r="E57" s="3">
        <v>-1080</v>
      </c>
      <c r="F57">
        <f t="shared" si="0"/>
        <v>1080</v>
      </c>
      <c r="H57" s="7"/>
      <c r="I57" s="7"/>
      <c r="J57" s="7">
        <f>F57</f>
        <v>1080</v>
      </c>
      <c r="K57" s="7"/>
      <c r="L57" s="7"/>
      <c r="M57" s="7"/>
      <c r="N57" s="7">
        <f t="shared" si="1"/>
        <v>0</v>
      </c>
    </row>
    <row r="58" spans="1:14" x14ac:dyDescent="0.25">
      <c r="A58" s="4" t="s">
        <v>453</v>
      </c>
      <c r="B58" s="4" t="s">
        <v>1136</v>
      </c>
      <c r="C58" s="5">
        <v>15115.8</v>
      </c>
      <c r="D58" s="5">
        <v>24292.799999999999</v>
      </c>
      <c r="E58" s="5">
        <v>-9177</v>
      </c>
      <c r="F58">
        <f t="shared" si="0"/>
        <v>9177</v>
      </c>
      <c r="H58" s="7"/>
      <c r="I58" s="7"/>
      <c r="J58" s="7">
        <f>F58</f>
        <v>9177</v>
      </c>
      <c r="K58" s="7"/>
      <c r="L58" s="7"/>
      <c r="M58" s="7"/>
      <c r="N58" s="7">
        <f t="shared" si="1"/>
        <v>0</v>
      </c>
    </row>
    <row r="59" spans="1:14" x14ac:dyDescent="0.25">
      <c r="A59" s="2" t="s">
        <v>454</v>
      </c>
      <c r="B59" s="2" t="s">
        <v>1137</v>
      </c>
      <c r="C59" s="3">
        <v>3063.6</v>
      </c>
      <c r="D59" s="3">
        <v>6865.3</v>
      </c>
      <c r="E59" s="3">
        <v>-3801.7</v>
      </c>
      <c r="F59">
        <f t="shared" si="0"/>
        <v>3801.7</v>
      </c>
      <c r="H59" s="7"/>
      <c r="I59" s="7"/>
      <c r="J59" s="7">
        <f>F59</f>
        <v>3801.7</v>
      </c>
      <c r="K59" s="7"/>
      <c r="L59" s="7"/>
      <c r="M59" s="7"/>
      <c r="N59" s="7">
        <f t="shared" si="1"/>
        <v>0</v>
      </c>
    </row>
    <row r="60" spans="1:14" x14ac:dyDescent="0.25">
      <c r="A60" s="4" t="s">
        <v>455</v>
      </c>
      <c r="B60" s="4" t="s">
        <v>1138</v>
      </c>
      <c r="C60" s="5">
        <v>19177.2</v>
      </c>
      <c r="D60" s="5">
        <v>39960</v>
      </c>
      <c r="E60" s="5">
        <v>-20782.8</v>
      </c>
      <c r="F60">
        <f t="shared" si="0"/>
        <v>20782.8</v>
      </c>
      <c r="H60" s="7">
        <f>F60</f>
        <v>20782.8</v>
      </c>
      <c r="I60" s="7"/>
      <c r="J60" s="7"/>
      <c r="K60" s="7"/>
      <c r="L60" s="7"/>
      <c r="M60" s="7"/>
      <c r="N60" s="7">
        <f t="shared" si="1"/>
        <v>0</v>
      </c>
    </row>
    <row r="61" spans="1:14" x14ac:dyDescent="0.25">
      <c r="A61" s="2" t="s">
        <v>456</v>
      </c>
      <c r="B61" s="2" t="s">
        <v>1139</v>
      </c>
      <c r="C61" s="3">
        <v>49805.64</v>
      </c>
      <c r="D61" s="3">
        <v>59061.24</v>
      </c>
      <c r="E61" s="3">
        <v>-9255.6</v>
      </c>
      <c r="F61">
        <f t="shared" si="0"/>
        <v>9255.6</v>
      </c>
      <c r="H61" s="7"/>
      <c r="I61" s="7">
        <f>F61</f>
        <v>9255.6</v>
      </c>
      <c r="J61" s="7"/>
      <c r="K61" s="7"/>
      <c r="L61" s="7"/>
      <c r="M61" s="7"/>
      <c r="N61" s="7">
        <f t="shared" si="1"/>
        <v>0</v>
      </c>
    </row>
    <row r="62" spans="1:14" x14ac:dyDescent="0.25">
      <c r="A62" s="4" t="s">
        <v>457</v>
      </c>
      <c r="B62" s="4" t="s">
        <v>1140</v>
      </c>
      <c r="C62" s="5">
        <v>60</v>
      </c>
      <c r="D62" s="5">
        <v>260.61</v>
      </c>
      <c r="E62" s="5">
        <v>-200.61</v>
      </c>
      <c r="F62">
        <f t="shared" si="0"/>
        <v>200.61</v>
      </c>
      <c r="H62" s="7"/>
      <c r="I62" s="7"/>
      <c r="J62" s="7"/>
      <c r="K62" s="7"/>
      <c r="L62" s="7"/>
      <c r="M62" s="7">
        <f>F62</f>
        <v>200.61</v>
      </c>
      <c r="N62" s="7">
        <f t="shared" si="1"/>
        <v>0</v>
      </c>
    </row>
    <row r="63" spans="1:14" x14ac:dyDescent="0.25">
      <c r="A63" s="2" t="s">
        <v>458</v>
      </c>
      <c r="B63" s="2" t="s">
        <v>1141</v>
      </c>
      <c r="C63" s="3">
        <v>1619.42</v>
      </c>
      <c r="D63" s="3">
        <v>1834.82</v>
      </c>
      <c r="E63" s="3">
        <v>-215.4</v>
      </c>
      <c r="F63">
        <f t="shared" si="0"/>
        <v>215.4</v>
      </c>
      <c r="H63" s="7"/>
      <c r="I63" s="7"/>
      <c r="J63" s="7">
        <f>F63</f>
        <v>215.4</v>
      </c>
      <c r="K63" s="7"/>
      <c r="L63" s="7"/>
      <c r="M63" s="7"/>
      <c r="N63" s="7">
        <f t="shared" si="1"/>
        <v>0</v>
      </c>
    </row>
    <row r="64" spans="1:14" x14ac:dyDescent="0.25">
      <c r="A64" s="4" t="s">
        <v>459</v>
      </c>
      <c r="B64" s="4" t="s">
        <v>1142</v>
      </c>
      <c r="C64" s="5">
        <v>1202.44</v>
      </c>
      <c r="D64" s="5">
        <v>1316.21</v>
      </c>
      <c r="E64" s="5">
        <v>-113.77</v>
      </c>
      <c r="F64">
        <f t="shared" si="0"/>
        <v>113.77</v>
      </c>
      <c r="H64" s="7"/>
      <c r="I64" s="7">
        <f>F64</f>
        <v>113.77</v>
      </c>
      <c r="J64" s="7"/>
      <c r="K64" s="7"/>
      <c r="L64" s="7"/>
      <c r="M64" s="7"/>
      <c r="N64" s="7">
        <f t="shared" si="1"/>
        <v>0</v>
      </c>
    </row>
    <row r="65" spans="1:14" x14ac:dyDescent="0.25">
      <c r="A65" s="2" t="s">
        <v>460</v>
      </c>
      <c r="B65" s="2" t="s">
        <v>1143</v>
      </c>
      <c r="C65" s="3">
        <v>1711.01</v>
      </c>
      <c r="D65" s="3">
        <v>2104.5500000000002</v>
      </c>
      <c r="E65" s="3">
        <v>-393.54</v>
      </c>
      <c r="F65">
        <f t="shared" si="0"/>
        <v>393.54</v>
      </c>
      <c r="H65" s="7"/>
      <c r="I65" s="7">
        <f>F65</f>
        <v>393.54</v>
      </c>
      <c r="J65" s="7"/>
      <c r="K65" s="7"/>
      <c r="L65" s="7"/>
      <c r="M65" s="7"/>
      <c r="N65" s="7">
        <f t="shared" si="1"/>
        <v>0</v>
      </c>
    </row>
    <row r="66" spans="1:14" x14ac:dyDescent="0.25">
      <c r="A66" s="4" t="s">
        <v>461</v>
      </c>
      <c r="B66" s="4" t="s">
        <v>1144</v>
      </c>
      <c r="C66" s="5">
        <v>1676.4</v>
      </c>
      <c r="D66" s="5">
        <v>2776.4</v>
      </c>
      <c r="E66" s="5">
        <v>-1100</v>
      </c>
      <c r="F66">
        <f t="shared" si="0"/>
        <v>1100</v>
      </c>
      <c r="H66" s="7"/>
      <c r="I66" s="7"/>
      <c r="J66" s="7">
        <f>F66</f>
        <v>1100</v>
      </c>
      <c r="K66" s="7"/>
      <c r="L66" s="7"/>
      <c r="M66" s="7"/>
      <c r="N66" s="7">
        <f t="shared" si="1"/>
        <v>0</v>
      </c>
    </row>
    <row r="67" spans="1:14" x14ac:dyDescent="0.25">
      <c r="A67" s="2" t="s">
        <v>462</v>
      </c>
      <c r="B67" s="2" t="s">
        <v>1145</v>
      </c>
      <c r="C67" s="3">
        <v>908.14</v>
      </c>
      <c r="D67" s="3">
        <v>1869.31</v>
      </c>
      <c r="E67" s="3">
        <v>-961.17</v>
      </c>
      <c r="F67">
        <f t="shared" ref="F67" si="4">+IF(E67&lt;0,-E67,0)</f>
        <v>961.17</v>
      </c>
      <c r="H67" s="7"/>
      <c r="I67" s="7"/>
      <c r="J67" s="7">
        <f>F67</f>
        <v>961.17</v>
      </c>
      <c r="K67" s="7"/>
      <c r="L67" s="7"/>
      <c r="M67" s="7"/>
      <c r="N67" s="7">
        <f t="shared" ref="N67" si="5">+F67-SUM(H67:M67)</f>
        <v>0</v>
      </c>
    </row>
    <row r="68" spans="1:14" x14ac:dyDescent="0.25">
      <c r="H68" s="7"/>
      <c r="I68" s="7"/>
      <c r="J68" s="7"/>
      <c r="K68" s="7"/>
      <c r="L68" s="7"/>
      <c r="M68" s="7"/>
      <c r="N68" s="7"/>
    </row>
    <row r="69" spans="1:14" x14ac:dyDescent="0.25">
      <c r="D69" t="s">
        <v>1413</v>
      </c>
      <c r="E69">
        <f>SUM(E2:E67)</f>
        <v>-162630.25</v>
      </c>
      <c r="F69">
        <f>SUM(F2:F67)</f>
        <v>174250.98</v>
      </c>
      <c r="G69" t="s">
        <v>1422</v>
      </c>
      <c r="H69" s="7">
        <f>SUM(H2:H67)</f>
        <v>34216.519999999997</v>
      </c>
      <c r="I69" s="7">
        <f>SUM(I2:I67)</f>
        <v>71763.73</v>
      </c>
      <c r="J69" s="7">
        <f>SUM(J2:J67)</f>
        <v>65666.5</v>
      </c>
      <c r="K69" s="7">
        <f>SUM(K2:K67)</f>
        <v>0</v>
      </c>
      <c r="L69" s="7">
        <f>SUM(L2:L67)</f>
        <v>0</v>
      </c>
      <c r="M69" s="7"/>
      <c r="N69" s="7"/>
    </row>
    <row r="70" spans="1:14" x14ac:dyDescent="0.25">
      <c r="G70" t="s">
        <v>1421</v>
      </c>
      <c r="H70" s="7">
        <f>H69/1.2</f>
        <v>28513.766666666666</v>
      </c>
      <c r="I70" s="7">
        <f>I69/1.2</f>
        <v>59803.10833333333</v>
      </c>
      <c r="J70" s="7">
        <f>J69/1.2</f>
        <v>54722.083333333336</v>
      </c>
    </row>
    <row r="71" spans="1:14" x14ac:dyDescent="0.25">
      <c r="G71" t="s">
        <v>1423</v>
      </c>
      <c r="H71" s="34">
        <f>+H69-H70</f>
        <v>5702.7533333333304</v>
      </c>
      <c r="I71" s="8">
        <f>+I69-I70</f>
        <v>11960.621666666666</v>
      </c>
      <c r="J71" s="34">
        <f>+J69-J70</f>
        <v>10944.416666666664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85"/>
  <sheetViews>
    <sheetView topLeftCell="A70" workbookViewId="0">
      <selection activeCell="J85" sqref="J85"/>
    </sheetView>
  </sheetViews>
  <sheetFormatPr baseColWidth="10" defaultRowHeight="15" x14ac:dyDescent="0.25"/>
  <cols>
    <col min="2" max="2" width="13.5703125" bestFit="1" customWidth="1"/>
    <col min="3" max="3" width="32.7109375" bestFit="1" customWidth="1"/>
  </cols>
  <sheetData>
    <row r="1" spans="2:13" ht="45" x14ac:dyDescent="0.25">
      <c r="D1" t="s">
        <v>1409</v>
      </c>
      <c r="E1" t="s">
        <v>1410</v>
      </c>
      <c r="F1" t="s">
        <v>1411</v>
      </c>
      <c r="G1" s="11" t="s">
        <v>1412</v>
      </c>
      <c r="H1" s="9" t="s">
        <v>1424</v>
      </c>
      <c r="I1" s="10" t="s">
        <v>1425</v>
      </c>
      <c r="J1" s="10" t="s">
        <v>1426</v>
      </c>
      <c r="K1" s="10" t="s">
        <v>1427</v>
      </c>
      <c r="L1" s="10" t="s">
        <v>1428</v>
      </c>
      <c r="M1" t="s">
        <v>1420</v>
      </c>
    </row>
    <row r="2" spans="2:13" x14ac:dyDescent="0.25">
      <c r="B2" s="2" t="s">
        <v>464</v>
      </c>
      <c r="C2" s="2" t="s">
        <v>1147</v>
      </c>
      <c r="D2" s="3">
        <v>2704.11</v>
      </c>
      <c r="E2" s="3">
        <v>1068.17</v>
      </c>
      <c r="F2" s="3">
        <v>1635.94</v>
      </c>
      <c r="G2">
        <f>+IF(F2&gt;0,F2,0)</f>
        <v>1635.94</v>
      </c>
      <c r="H2">
        <f>+IF(F2&lt;0,F2,)</f>
        <v>0</v>
      </c>
      <c r="I2" s="7">
        <f>G2</f>
        <v>1635.94</v>
      </c>
      <c r="J2" s="7"/>
      <c r="K2" s="7"/>
      <c r="L2" s="7"/>
      <c r="M2" s="7">
        <f>+G2-SUM(I2:L2)</f>
        <v>0</v>
      </c>
    </row>
    <row r="3" spans="2:13" x14ac:dyDescent="0.25">
      <c r="B3" s="4" t="s">
        <v>465</v>
      </c>
      <c r="C3" s="4" t="s">
        <v>1148</v>
      </c>
      <c r="D3" s="5">
        <v>301.2</v>
      </c>
      <c r="E3" s="5">
        <v>0</v>
      </c>
      <c r="F3" s="5">
        <v>301.2</v>
      </c>
      <c r="G3">
        <f t="shared" ref="G3:G66" si="0">+IF(F3&gt;0,F3,0)</f>
        <v>301.2</v>
      </c>
      <c r="H3">
        <f t="shared" ref="H3:H66" si="1">+IF(F3&lt;0,F3,)</f>
        <v>0</v>
      </c>
      <c r="I3" s="7">
        <f>G3</f>
        <v>301.2</v>
      </c>
      <c r="J3" s="7"/>
      <c r="K3" s="7"/>
      <c r="L3" s="7"/>
      <c r="M3" s="7">
        <f t="shared" ref="M3:M66" si="2">+G3-SUM(I3:L3)</f>
        <v>0</v>
      </c>
    </row>
    <row r="4" spans="2:13" x14ac:dyDescent="0.25">
      <c r="B4" s="2" t="s">
        <v>466</v>
      </c>
      <c r="C4" s="2" t="s">
        <v>1149</v>
      </c>
      <c r="D4" s="3">
        <v>6243.18</v>
      </c>
      <c r="E4" s="3">
        <v>0</v>
      </c>
      <c r="F4" s="3">
        <v>6243.18</v>
      </c>
      <c r="G4">
        <f t="shared" si="0"/>
        <v>6243.18</v>
      </c>
      <c r="H4">
        <f t="shared" si="1"/>
        <v>0</v>
      </c>
      <c r="I4" s="7"/>
      <c r="J4" s="7">
        <f>G4</f>
        <v>6243.18</v>
      </c>
      <c r="K4" s="7"/>
      <c r="L4" s="7"/>
      <c r="M4" s="7">
        <f t="shared" si="2"/>
        <v>0</v>
      </c>
    </row>
    <row r="5" spans="2:13" x14ac:dyDescent="0.25">
      <c r="B5" s="4" t="s">
        <v>467</v>
      </c>
      <c r="C5" s="4" t="s">
        <v>1150</v>
      </c>
      <c r="D5" s="5">
        <v>2485.7399999999998</v>
      </c>
      <c r="E5" s="5">
        <v>1356.34</v>
      </c>
      <c r="F5" s="5">
        <v>1129.4000000000001</v>
      </c>
      <c r="G5">
        <f t="shared" si="0"/>
        <v>1129.4000000000001</v>
      </c>
      <c r="H5">
        <f t="shared" si="1"/>
        <v>0</v>
      </c>
      <c r="I5" s="7">
        <f>G5</f>
        <v>1129.4000000000001</v>
      </c>
      <c r="J5" s="7"/>
      <c r="K5" s="7"/>
      <c r="L5" s="7"/>
      <c r="M5" s="7">
        <f t="shared" si="2"/>
        <v>0</v>
      </c>
    </row>
    <row r="6" spans="2:13" x14ac:dyDescent="0.25">
      <c r="B6" s="2" t="s">
        <v>468</v>
      </c>
      <c r="C6" s="2" t="s">
        <v>1151</v>
      </c>
      <c r="D6" s="3">
        <v>2207.1999999999998</v>
      </c>
      <c r="E6" s="3">
        <v>2096.1999999999998</v>
      </c>
      <c r="F6" s="3">
        <v>111</v>
      </c>
      <c r="G6">
        <f t="shared" si="0"/>
        <v>111</v>
      </c>
      <c r="H6">
        <f t="shared" si="1"/>
        <v>0</v>
      </c>
      <c r="I6" s="7">
        <f>G6</f>
        <v>111</v>
      </c>
      <c r="J6" s="7"/>
      <c r="K6" s="7"/>
      <c r="L6" s="7"/>
      <c r="M6" s="7">
        <f t="shared" si="2"/>
        <v>0</v>
      </c>
    </row>
    <row r="7" spans="2:13" x14ac:dyDescent="0.25">
      <c r="B7" s="4" t="s">
        <v>469</v>
      </c>
      <c r="C7" s="4" t="s">
        <v>1152</v>
      </c>
      <c r="D7" s="5">
        <v>0</v>
      </c>
      <c r="E7" s="5">
        <v>3165</v>
      </c>
      <c r="F7" s="5">
        <v>-3165</v>
      </c>
      <c r="G7">
        <f t="shared" si="0"/>
        <v>0</v>
      </c>
      <c r="H7">
        <f t="shared" si="1"/>
        <v>-3165</v>
      </c>
      <c r="I7" s="7"/>
      <c r="J7" s="7"/>
      <c r="K7" s="7"/>
      <c r="L7" s="7"/>
      <c r="M7" s="7">
        <f t="shared" si="2"/>
        <v>0</v>
      </c>
    </row>
    <row r="8" spans="2:13" x14ac:dyDescent="0.25">
      <c r="B8" s="2" t="s">
        <v>470</v>
      </c>
      <c r="C8" s="2" t="s">
        <v>1153</v>
      </c>
      <c r="D8" s="3">
        <v>3502.74</v>
      </c>
      <c r="E8" s="3">
        <v>500</v>
      </c>
      <c r="F8" s="3">
        <v>3002.74</v>
      </c>
      <c r="G8">
        <f t="shared" si="0"/>
        <v>3002.74</v>
      </c>
      <c r="H8">
        <f t="shared" si="1"/>
        <v>0</v>
      </c>
      <c r="I8" s="7">
        <f t="shared" ref="I8:I15" si="3">G8</f>
        <v>3002.74</v>
      </c>
      <c r="J8" s="7"/>
      <c r="K8" s="7"/>
      <c r="L8" s="7"/>
      <c r="M8" s="7">
        <f t="shared" si="2"/>
        <v>0</v>
      </c>
    </row>
    <row r="9" spans="2:13" x14ac:dyDescent="0.25">
      <c r="B9" s="4" t="s">
        <v>471</v>
      </c>
      <c r="C9" s="4" t="s">
        <v>1154</v>
      </c>
      <c r="D9" s="5">
        <v>862.54</v>
      </c>
      <c r="E9" s="5">
        <v>560.14</v>
      </c>
      <c r="F9" s="5">
        <v>302.39999999999998</v>
      </c>
      <c r="G9">
        <f t="shared" si="0"/>
        <v>302.39999999999998</v>
      </c>
      <c r="H9">
        <f t="shared" si="1"/>
        <v>0</v>
      </c>
      <c r="I9" s="7">
        <f t="shared" si="3"/>
        <v>302.39999999999998</v>
      </c>
      <c r="J9" s="7"/>
      <c r="K9" s="7"/>
      <c r="L9" s="7"/>
      <c r="M9" s="7">
        <f t="shared" si="2"/>
        <v>0</v>
      </c>
    </row>
    <row r="10" spans="2:13" x14ac:dyDescent="0.25">
      <c r="B10" s="2" t="s">
        <v>472</v>
      </c>
      <c r="C10" s="2" t="s">
        <v>1155</v>
      </c>
      <c r="D10" s="3">
        <v>720.82</v>
      </c>
      <c r="E10" s="3">
        <v>225.5</v>
      </c>
      <c r="F10" s="3">
        <v>495.32</v>
      </c>
      <c r="G10">
        <f t="shared" si="0"/>
        <v>495.32</v>
      </c>
      <c r="H10">
        <f t="shared" si="1"/>
        <v>0</v>
      </c>
      <c r="I10" s="7">
        <f t="shared" si="3"/>
        <v>495.32</v>
      </c>
      <c r="J10" s="7"/>
      <c r="K10" s="7"/>
      <c r="L10" s="7"/>
      <c r="M10" s="7">
        <f t="shared" si="2"/>
        <v>0</v>
      </c>
    </row>
    <row r="11" spans="2:13" x14ac:dyDescent="0.25">
      <c r="B11" s="4" t="s">
        <v>473</v>
      </c>
      <c r="C11" s="4" t="s">
        <v>1156</v>
      </c>
      <c r="D11" s="5">
        <v>41341.089999999997</v>
      </c>
      <c r="E11" s="5">
        <v>40132.49</v>
      </c>
      <c r="F11" s="5">
        <v>1208.5999999999999</v>
      </c>
      <c r="G11">
        <f t="shared" si="0"/>
        <v>1208.5999999999999</v>
      </c>
      <c r="H11">
        <f t="shared" si="1"/>
        <v>0</v>
      </c>
      <c r="I11" s="7">
        <f t="shared" si="3"/>
        <v>1208.5999999999999</v>
      </c>
      <c r="J11" s="7"/>
      <c r="K11" s="7"/>
      <c r="L11" s="7"/>
      <c r="M11" s="7">
        <f t="shared" si="2"/>
        <v>0</v>
      </c>
    </row>
    <row r="12" spans="2:13" x14ac:dyDescent="0.25">
      <c r="B12" s="2" t="s">
        <v>474</v>
      </c>
      <c r="C12" s="2" t="s">
        <v>1157</v>
      </c>
      <c r="D12" s="3">
        <v>18264.599999999999</v>
      </c>
      <c r="E12" s="3">
        <v>15762.6</v>
      </c>
      <c r="F12" s="3">
        <v>2502</v>
      </c>
      <c r="G12">
        <f t="shared" si="0"/>
        <v>2502</v>
      </c>
      <c r="H12">
        <f t="shared" si="1"/>
        <v>0</v>
      </c>
      <c r="I12" s="7">
        <f t="shared" si="3"/>
        <v>2502</v>
      </c>
      <c r="J12" s="7"/>
      <c r="K12" s="7"/>
      <c r="L12" s="7"/>
      <c r="M12" s="7">
        <f t="shared" si="2"/>
        <v>0</v>
      </c>
    </row>
    <row r="13" spans="2:13" x14ac:dyDescent="0.25">
      <c r="B13" s="4" t="s">
        <v>475</v>
      </c>
      <c r="C13" s="4" t="s">
        <v>1158</v>
      </c>
      <c r="D13" s="5">
        <v>44583.55</v>
      </c>
      <c r="E13" s="5">
        <v>44518.15</v>
      </c>
      <c r="F13" s="5">
        <v>65.400000000001498</v>
      </c>
      <c r="G13">
        <f t="shared" si="0"/>
        <v>65.400000000001498</v>
      </c>
      <c r="H13">
        <f t="shared" si="1"/>
        <v>0</v>
      </c>
      <c r="I13" s="7">
        <f t="shared" si="3"/>
        <v>65.400000000001498</v>
      </c>
      <c r="J13" s="7"/>
      <c r="K13" s="7"/>
      <c r="L13" s="7"/>
      <c r="M13" s="7">
        <f t="shared" si="2"/>
        <v>0</v>
      </c>
    </row>
    <row r="14" spans="2:13" x14ac:dyDescent="0.25">
      <c r="B14" s="2" t="s">
        <v>476</v>
      </c>
      <c r="C14" s="2" t="s">
        <v>1159</v>
      </c>
      <c r="D14" s="3">
        <v>2233.19</v>
      </c>
      <c r="E14" s="3">
        <v>2150.19</v>
      </c>
      <c r="F14" s="3">
        <v>83</v>
      </c>
      <c r="G14">
        <f t="shared" si="0"/>
        <v>83</v>
      </c>
      <c r="H14">
        <f t="shared" si="1"/>
        <v>0</v>
      </c>
      <c r="I14" s="7">
        <f t="shared" si="3"/>
        <v>83</v>
      </c>
      <c r="J14" s="7"/>
      <c r="K14" s="7"/>
      <c r="L14" s="7"/>
      <c r="M14" s="7">
        <f t="shared" si="2"/>
        <v>0</v>
      </c>
    </row>
    <row r="15" spans="2:13" x14ac:dyDescent="0.25">
      <c r="B15" s="4" t="s">
        <v>477</v>
      </c>
      <c r="C15" s="4" t="s">
        <v>1160</v>
      </c>
      <c r="D15" s="5">
        <v>53768.88</v>
      </c>
      <c r="E15" s="5">
        <v>43128</v>
      </c>
      <c r="F15" s="5">
        <v>10640.88</v>
      </c>
      <c r="G15">
        <f t="shared" si="0"/>
        <v>10640.88</v>
      </c>
      <c r="H15">
        <f t="shared" si="1"/>
        <v>0</v>
      </c>
      <c r="I15" s="7">
        <f t="shared" si="3"/>
        <v>10640.88</v>
      </c>
      <c r="J15" s="7"/>
      <c r="K15" s="7"/>
      <c r="L15" s="7"/>
      <c r="M15" s="7">
        <f t="shared" si="2"/>
        <v>0</v>
      </c>
    </row>
    <row r="16" spans="2:13" x14ac:dyDescent="0.25">
      <c r="B16" s="2" t="s">
        <v>478</v>
      </c>
      <c r="C16" s="2" t="s">
        <v>1161</v>
      </c>
      <c r="D16" s="3">
        <v>7442.39</v>
      </c>
      <c r="E16" s="3">
        <v>5807.39</v>
      </c>
      <c r="F16" s="3">
        <v>1635</v>
      </c>
      <c r="G16">
        <f t="shared" si="0"/>
        <v>1635</v>
      </c>
      <c r="H16">
        <f t="shared" si="1"/>
        <v>0</v>
      </c>
      <c r="I16" s="7"/>
      <c r="J16" s="7">
        <f>G16</f>
        <v>1635</v>
      </c>
      <c r="K16" s="7"/>
      <c r="L16" s="7"/>
      <c r="M16" s="7">
        <f t="shared" si="2"/>
        <v>0</v>
      </c>
    </row>
    <row r="17" spans="2:13" x14ac:dyDescent="0.25">
      <c r="B17" s="4" t="s">
        <v>479</v>
      </c>
      <c r="C17" s="4" t="s">
        <v>1162</v>
      </c>
      <c r="D17" s="5">
        <v>985.92</v>
      </c>
      <c r="E17" s="5">
        <v>728.16</v>
      </c>
      <c r="F17" s="5">
        <v>257.76</v>
      </c>
      <c r="G17">
        <f t="shared" si="0"/>
        <v>257.76</v>
      </c>
      <c r="H17">
        <f t="shared" si="1"/>
        <v>0</v>
      </c>
      <c r="I17" s="7">
        <f>G17</f>
        <v>257.76</v>
      </c>
      <c r="J17" s="7"/>
      <c r="K17" s="7"/>
      <c r="L17" s="7"/>
      <c r="M17" s="7">
        <f t="shared" si="2"/>
        <v>0</v>
      </c>
    </row>
    <row r="18" spans="2:13" x14ac:dyDescent="0.25">
      <c r="B18" s="2" t="s">
        <v>480</v>
      </c>
      <c r="C18" s="2" t="s">
        <v>1163</v>
      </c>
      <c r="D18" s="3">
        <v>4808.16</v>
      </c>
      <c r="E18" s="3">
        <v>3360.96</v>
      </c>
      <c r="F18" s="3">
        <v>1447.2</v>
      </c>
      <c r="G18">
        <f t="shared" si="0"/>
        <v>1447.2</v>
      </c>
      <c r="H18">
        <f t="shared" si="1"/>
        <v>0</v>
      </c>
      <c r="I18" s="7">
        <f>G18</f>
        <v>1447.2</v>
      </c>
      <c r="J18" s="7"/>
      <c r="K18" s="7"/>
      <c r="L18" s="7"/>
      <c r="M18" s="7">
        <f t="shared" si="2"/>
        <v>0</v>
      </c>
    </row>
    <row r="19" spans="2:13" x14ac:dyDescent="0.25">
      <c r="B19" s="4" t="s">
        <v>481</v>
      </c>
      <c r="C19" s="4" t="s">
        <v>1164</v>
      </c>
      <c r="D19" s="5">
        <v>20003.3</v>
      </c>
      <c r="E19" s="5">
        <v>0</v>
      </c>
      <c r="F19" s="5">
        <v>20003.3</v>
      </c>
      <c r="G19">
        <f t="shared" si="0"/>
        <v>20003.3</v>
      </c>
      <c r="H19">
        <f t="shared" si="1"/>
        <v>0</v>
      </c>
      <c r="I19" s="7"/>
      <c r="J19" s="7">
        <f>G19</f>
        <v>20003.3</v>
      </c>
      <c r="K19" s="7"/>
      <c r="L19" s="7"/>
      <c r="M19" s="7">
        <f t="shared" si="2"/>
        <v>0</v>
      </c>
    </row>
    <row r="20" spans="2:13" x14ac:dyDescent="0.25">
      <c r="B20" s="2" t="s">
        <v>482</v>
      </c>
      <c r="C20" s="2" t="s">
        <v>1165</v>
      </c>
      <c r="D20" s="3">
        <v>2061</v>
      </c>
      <c r="E20" s="3">
        <v>1539</v>
      </c>
      <c r="F20" s="3">
        <v>522</v>
      </c>
      <c r="G20">
        <f t="shared" si="0"/>
        <v>522</v>
      </c>
      <c r="H20">
        <f t="shared" si="1"/>
        <v>0</v>
      </c>
      <c r="I20" s="7">
        <f>G20</f>
        <v>522</v>
      </c>
      <c r="J20" s="7"/>
      <c r="K20" s="7"/>
      <c r="L20" s="7"/>
      <c r="M20" s="7">
        <f t="shared" si="2"/>
        <v>0</v>
      </c>
    </row>
    <row r="21" spans="2:13" x14ac:dyDescent="0.25">
      <c r="B21" s="4" t="s">
        <v>483</v>
      </c>
      <c r="C21" s="4" t="s">
        <v>1166</v>
      </c>
      <c r="D21" s="5">
        <v>4947.3599999999997</v>
      </c>
      <c r="E21" s="5">
        <v>4602.4799999999996</v>
      </c>
      <c r="F21" s="5">
        <v>344.88</v>
      </c>
      <c r="G21">
        <f t="shared" si="0"/>
        <v>344.88</v>
      </c>
      <c r="H21">
        <f t="shared" si="1"/>
        <v>0</v>
      </c>
      <c r="I21" s="7">
        <f>G21</f>
        <v>344.88</v>
      </c>
      <c r="J21" s="7"/>
      <c r="K21" s="7"/>
      <c r="L21" s="7"/>
      <c r="M21" s="7">
        <f t="shared" si="2"/>
        <v>0</v>
      </c>
    </row>
    <row r="22" spans="2:13" x14ac:dyDescent="0.25">
      <c r="B22" s="2" t="s">
        <v>484</v>
      </c>
      <c r="C22" s="2" t="s">
        <v>1167</v>
      </c>
      <c r="D22" s="3">
        <v>5570.16</v>
      </c>
      <c r="E22" s="3">
        <v>2812.8</v>
      </c>
      <c r="F22" s="3">
        <v>2757.36</v>
      </c>
      <c r="G22">
        <f t="shared" si="0"/>
        <v>2757.36</v>
      </c>
      <c r="H22">
        <f t="shared" si="1"/>
        <v>0</v>
      </c>
      <c r="I22" s="7">
        <f>G22</f>
        <v>2757.36</v>
      </c>
      <c r="J22" s="7"/>
      <c r="K22" s="7"/>
      <c r="L22" s="7"/>
      <c r="M22" s="7">
        <f t="shared" si="2"/>
        <v>0</v>
      </c>
    </row>
    <row r="23" spans="2:13" x14ac:dyDescent="0.25">
      <c r="B23" s="4" t="s">
        <v>485</v>
      </c>
      <c r="C23" s="4" t="s">
        <v>1168</v>
      </c>
      <c r="D23" s="5">
        <v>833.13</v>
      </c>
      <c r="E23" s="5">
        <v>2665.77</v>
      </c>
      <c r="F23" s="5">
        <v>-1832.64</v>
      </c>
      <c r="G23">
        <f t="shared" si="0"/>
        <v>0</v>
      </c>
      <c r="H23">
        <f t="shared" si="1"/>
        <v>-1832.64</v>
      </c>
      <c r="I23" s="7"/>
      <c r="J23" s="7"/>
      <c r="K23" s="7"/>
      <c r="L23" s="7"/>
      <c r="M23" s="7">
        <f t="shared" si="2"/>
        <v>0</v>
      </c>
    </row>
    <row r="24" spans="2:13" x14ac:dyDescent="0.25">
      <c r="B24" s="2" t="s">
        <v>486</v>
      </c>
      <c r="C24" s="2" t="s">
        <v>1169</v>
      </c>
      <c r="D24" s="3">
        <v>2076.06</v>
      </c>
      <c r="E24" s="3">
        <v>826.56</v>
      </c>
      <c r="F24" s="3">
        <v>1249.5</v>
      </c>
      <c r="G24">
        <f t="shared" si="0"/>
        <v>1249.5</v>
      </c>
      <c r="H24">
        <f t="shared" si="1"/>
        <v>0</v>
      </c>
      <c r="I24" s="7">
        <f>G24</f>
        <v>1249.5</v>
      </c>
      <c r="J24" s="7"/>
      <c r="K24" s="7"/>
      <c r="L24" s="7"/>
      <c r="M24" s="7">
        <f t="shared" si="2"/>
        <v>0</v>
      </c>
    </row>
    <row r="25" spans="2:13" x14ac:dyDescent="0.25">
      <c r="B25" s="4" t="s">
        <v>487</v>
      </c>
      <c r="C25" s="4" t="s">
        <v>1170</v>
      </c>
      <c r="D25" s="5">
        <v>2114.4</v>
      </c>
      <c r="E25" s="5">
        <v>278.39999999999998</v>
      </c>
      <c r="F25" s="5">
        <v>1836</v>
      </c>
      <c r="G25">
        <f t="shared" si="0"/>
        <v>1836</v>
      </c>
      <c r="H25">
        <f t="shared" si="1"/>
        <v>0</v>
      </c>
      <c r="I25" s="7">
        <f>G25</f>
        <v>1836</v>
      </c>
      <c r="J25" s="7"/>
      <c r="K25" s="7"/>
      <c r="L25" s="7"/>
      <c r="M25" s="7">
        <f t="shared" si="2"/>
        <v>0</v>
      </c>
    </row>
    <row r="26" spans="2:13" x14ac:dyDescent="0.25">
      <c r="B26" s="2" t="s">
        <v>488</v>
      </c>
      <c r="C26" s="2" t="s">
        <v>1171</v>
      </c>
      <c r="D26" s="3">
        <v>576</v>
      </c>
      <c r="E26" s="3">
        <v>0</v>
      </c>
      <c r="F26" s="3">
        <v>576</v>
      </c>
      <c r="G26">
        <f t="shared" si="0"/>
        <v>576</v>
      </c>
      <c r="H26">
        <f t="shared" si="1"/>
        <v>0</v>
      </c>
      <c r="I26" s="7">
        <f>G26</f>
        <v>576</v>
      </c>
      <c r="J26" s="7"/>
      <c r="K26" s="7"/>
      <c r="L26" s="7"/>
      <c r="M26" s="7">
        <f t="shared" si="2"/>
        <v>0</v>
      </c>
    </row>
    <row r="27" spans="2:13" x14ac:dyDescent="0.25">
      <c r="B27" s="4" t="s">
        <v>489</v>
      </c>
      <c r="C27" s="4" t="s">
        <v>1172</v>
      </c>
      <c r="D27" s="5">
        <v>900</v>
      </c>
      <c r="E27" s="5">
        <v>300</v>
      </c>
      <c r="F27" s="5">
        <v>600</v>
      </c>
      <c r="G27">
        <f t="shared" si="0"/>
        <v>600</v>
      </c>
      <c r="H27">
        <f t="shared" si="1"/>
        <v>0</v>
      </c>
      <c r="I27" s="7"/>
      <c r="J27" s="7"/>
      <c r="K27" s="7"/>
      <c r="L27" s="7">
        <f>G27</f>
        <v>600</v>
      </c>
      <c r="M27" s="7">
        <f t="shared" si="2"/>
        <v>0</v>
      </c>
    </row>
    <row r="28" spans="2:13" x14ac:dyDescent="0.25">
      <c r="B28" s="2" t="s">
        <v>490</v>
      </c>
      <c r="C28" s="2" t="s">
        <v>1173</v>
      </c>
      <c r="D28" s="3">
        <v>344808.62</v>
      </c>
      <c r="E28" s="3">
        <v>346117.78</v>
      </c>
      <c r="F28" s="3">
        <v>-1309.1600000000301</v>
      </c>
      <c r="G28">
        <f t="shared" si="0"/>
        <v>0</v>
      </c>
      <c r="H28">
        <f t="shared" si="1"/>
        <v>-1309.1600000000301</v>
      </c>
      <c r="I28" s="7"/>
      <c r="J28" s="7"/>
      <c r="K28" s="7"/>
      <c r="L28" s="7"/>
      <c r="M28" s="7">
        <f t="shared" si="2"/>
        <v>0</v>
      </c>
    </row>
    <row r="29" spans="2:13" x14ac:dyDescent="0.25">
      <c r="B29" s="4" t="s">
        <v>491</v>
      </c>
      <c r="C29" s="4" t="s">
        <v>1174</v>
      </c>
      <c r="D29" s="5">
        <v>2836.56</v>
      </c>
      <c r="E29" s="5">
        <v>2756.45</v>
      </c>
      <c r="F29" s="5">
        <v>80.110000000000099</v>
      </c>
      <c r="G29">
        <f t="shared" si="0"/>
        <v>80.110000000000099</v>
      </c>
      <c r="H29">
        <f t="shared" si="1"/>
        <v>0</v>
      </c>
      <c r="I29" s="7"/>
      <c r="J29" s="7">
        <f>G29</f>
        <v>80.110000000000099</v>
      </c>
      <c r="K29" s="7"/>
      <c r="L29" s="7"/>
      <c r="M29" s="7">
        <f t="shared" si="2"/>
        <v>0</v>
      </c>
    </row>
    <row r="30" spans="2:13" x14ac:dyDescent="0.25">
      <c r="B30" s="2" t="s">
        <v>492</v>
      </c>
      <c r="C30" s="2" t="s">
        <v>1174</v>
      </c>
      <c r="D30" s="3">
        <v>1032.99</v>
      </c>
      <c r="E30" s="3">
        <v>939.72</v>
      </c>
      <c r="F30" s="3">
        <v>93.27</v>
      </c>
      <c r="G30">
        <f t="shared" si="0"/>
        <v>93.27</v>
      </c>
      <c r="H30">
        <f t="shared" si="1"/>
        <v>0</v>
      </c>
      <c r="I30" s="7"/>
      <c r="J30" s="7">
        <f>G30</f>
        <v>93.27</v>
      </c>
      <c r="K30" s="7"/>
      <c r="L30" s="7"/>
      <c r="M30" s="7">
        <f t="shared" si="2"/>
        <v>0</v>
      </c>
    </row>
    <row r="31" spans="2:13" x14ac:dyDescent="0.25">
      <c r="B31" s="4" t="s">
        <v>493</v>
      </c>
      <c r="C31" s="4" t="s">
        <v>1175</v>
      </c>
      <c r="D31" s="5">
        <v>220734</v>
      </c>
      <c r="E31" s="5">
        <v>212526</v>
      </c>
      <c r="F31" s="5">
        <v>8208</v>
      </c>
      <c r="G31">
        <f t="shared" si="0"/>
        <v>8208</v>
      </c>
      <c r="H31">
        <f t="shared" si="1"/>
        <v>0</v>
      </c>
      <c r="I31" s="7">
        <f>G31</f>
        <v>8208</v>
      </c>
      <c r="J31" s="7"/>
      <c r="K31" s="7"/>
      <c r="L31" s="7"/>
      <c r="M31" s="7">
        <f t="shared" si="2"/>
        <v>0</v>
      </c>
    </row>
    <row r="32" spans="2:13" x14ac:dyDescent="0.25">
      <c r="B32" s="2" t="s">
        <v>494</v>
      </c>
      <c r="C32" s="2" t="s">
        <v>1176</v>
      </c>
      <c r="D32" s="3">
        <v>1225.2</v>
      </c>
      <c r="E32" s="3">
        <v>0</v>
      </c>
      <c r="F32" s="3">
        <v>1225.2</v>
      </c>
      <c r="G32">
        <f t="shared" si="0"/>
        <v>1225.2</v>
      </c>
      <c r="H32">
        <f t="shared" si="1"/>
        <v>0</v>
      </c>
      <c r="I32" s="7"/>
      <c r="J32" s="7"/>
      <c r="K32" s="7">
        <f>G32</f>
        <v>1225.2</v>
      </c>
      <c r="L32" s="7"/>
      <c r="M32" s="7">
        <f t="shared" si="2"/>
        <v>0</v>
      </c>
    </row>
    <row r="33" spans="2:13" x14ac:dyDescent="0.25">
      <c r="B33" s="4" t="s">
        <v>495</v>
      </c>
      <c r="C33" s="4" t="s">
        <v>1177</v>
      </c>
      <c r="D33" s="5">
        <v>2973.98</v>
      </c>
      <c r="E33" s="5">
        <v>342</v>
      </c>
      <c r="F33" s="5">
        <v>2631.98</v>
      </c>
      <c r="G33">
        <f t="shared" si="0"/>
        <v>2631.98</v>
      </c>
      <c r="H33">
        <f t="shared" si="1"/>
        <v>0</v>
      </c>
      <c r="I33" s="7">
        <f>G33</f>
        <v>2631.98</v>
      </c>
      <c r="J33" s="7"/>
      <c r="K33" s="7"/>
      <c r="L33" s="7"/>
      <c r="M33" s="7">
        <f t="shared" si="2"/>
        <v>0</v>
      </c>
    </row>
    <row r="34" spans="2:13" x14ac:dyDescent="0.25">
      <c r="B34" s="2" t="s">
        <v>496</v>
      </c>
      <c r="C34" s="2" t="s">
        <v>1178</v>
      </c>
      <c r="D34" s="3">
        <v>6394</v>
      </c>
      <c r="E34" s="3">
        <v>4276</v>
      </c>
      <c r="F34" s="3">
        <v>2118</v>
      </c>
      <c r="G34">
        <f t="shared" si="0"/>
        <v>2118</v>
      </c>
      <c r="H34">
        <f t="shared" si="1"/>
        <v>0</v>
      </c>
      <c r="I34" s="7"/>
      <c r="J34" s="7"/>
      <c r="K34" s="7"/>
      <c r="L34" s="7">
        <f>G34</f>
        <v>2118</v>
      </c>
      <c r="M34" s="7">
        <f t="shared" si="2"/>
        <v>0</v>
      </c>
    </row>
    <row r="35" spans="2:13" x14ac:dyDescent="0.25">
      <c r="B35" s="4" t="s">
        <v>497</v>
      </c>
      <c r="C35" s="4" t="s">
        <v>1179</v>
      </c>
      <c r="D35" s="5">
        <v>324</v>
      </c>
      <c r="E35" s="5">
        <v>0</v>
      </c>
      <c r="F35" s="5">
        <v>324</v>
      </c>
      <c r="G35">
        <f t="shared" si="0"/>
        <v>324</v>
      </c>
      <c r="H35">
        <f t="shared" si="1"/>
        <v>0</v>
      </c>
      <c r="I35" s="7">
        <f>G35</f>
        <v>324</v>
      </c>
      <c r="J35" s="7"/>
      <c r="K35" s="7"/>
      <c r="L35" s="7"/>
      <c r="M35" s="7">
        <f t="shared" si="2"/>
        <v>0</v>
      </c>
    </row>
    <row r="36" spans="2:13" x14ac:dyDescent="0.25">
      <c r="B36" s="2" t="s">
        <v>498</v>
      </c>
      <c r="C36" s="2" t="s">
        <v>1180</v>
      </c>
      <c r="D36" s="3">
        <v>288</v>
      </c>
      <c r="E36" s="3">
        <v>2354.69</v>
      </c>
      <c r="F36" s="3">
        <v>-2066.69</v>
      </c>
      <c r="G36">
        <f t="shared" si="0"/>
        <v>0</v>
      </c>
      <c r="H36">
        <f t="shared" si="1"/>
        <v>-2066.69</v>
      </c>
      <c r="I36" s="7"/>
      <c r="J36" s="7"/>
      <c r="K36" s="7"/>
      <c r="L36" s="7"/>
      <c r="M36" s="7">
        <f t="shared" si="2"/>
        <v>0</v>
      </c>
    </row>
    <row r="37" spans="2:13" x14ac:dyDescent="0.25">
      <c r="B37" s="4" t="s">
        <v>499</v>
      </c>
      <c r="C37" s="4" t="s">
        <v>1181</v>
      </c>
      <c r="D37" s="5">
        <v>21900</v>
      </c>
      <c r="E37" s="5">
        <v>0</v>
      </c>
      <c r="F37" s="5">
        <v>21900</v>
      </c>
      <c r="G37">
        <f t="shared" si="0"/>
        <v>21900</v>
      </c>
      <c r="H37">
        <f t="shared" si="1"/>
        <v>0</v>
      </c>
      <c r="I37" s="7"/>
      <c r="J37" s="7"/>
      <c r="K37" s="7"/>
      <c r="L37" s="7">
        <f>G37</f>
        <v>21900</v>
      </c>
      <c r="M37" s="7">
        <f t="shared" si="2"/>
        <v>0</v>
      </c>
    </row>
    <row r="38" spans="2:13" x14ac:dyDescent="0.25">
      <c r="B38" s="2" t="s">
        <v>500</v>
      </c>
      <c r="C38" s="2" t="s">
        <v>1182</v>
      </c>
      <c r="D38" s="3">
        <v>1035.81</v>
      </c>
      <c r="E38" s="3">
        <v>1027.8499999999999</v>
      </c>
      <c r="F38" s="3">
        <v>7.9600000000000399</v>
      </c>
      <c r="G38">
        <f t="shared" si="0"/>
        <v>7.9600000000000399</v>
      </c>
      <c r="H38">
        <f t="shared" si="1"/>
        <v>0</v>
      </c>
      <c r="I38" s="7"/>
      <c r="J38" s="7">
        <f>G38</f>
        <v>7.9600000000000399</v>
      </c>
      <c r="K38" s="7"/>
      <c r="L38" s="7"/>
      <c r="M38" s="7">
        <f t="shared" si="2"/>
        <v>0</v>
      </c>
    </row>
    <row r="39" spans="2:13" x14ac:dyDescent="0.25">
      <c r="B39" s="4" t="s">
        <v>501</v>
      </c>
      <c r="C39" s="4" t="s">
        <v>1183</v>
      </c>
      <c r="D39" s="5">
        <v>1611</v>
      </c>
      <c r="E39" s="5">
        <v>891</v>
      </c>
      <c r="F39" s="5">
        <v>720</v>
      </c>
      <c r="G39">
        <f t="shared" si="0"/>
        <v>720</v>
      </c>
      <c r="H39">
        <f t="shared" si="1"/>
        <v>0</v>
      </c>
      <c r="I39" s="7">
        <f>G39</f>
        <v>720</v>
      </c>
      <c r="J39" s="7"/>
      <c r="K39" s="7"/>
      <c r="L39" s="7"/>
      <c r="M39" s="7">
        <f t="shared" si="2"/>
        <v>0</v>
      </c>
    </row>
    <row r="40" spans="2:13" x14ac:dyDescent="0.25">
      <c r="B40" s="2" t="s">
        <v>502</v>
      </c>
      <c r="C40" s="2" t="s">
        <v>1184</v>
      </c>
      <c r="D40" s="3">
        <v>2227.6799999999998</v>
      </c>
      <c r="E40" s="3">
        <v>1478.88</v>
      </c>
      <c r="F40" s="3">
        <v>748.8</v>
      </c>
      <c r="G40">
        <f t="shared" si="0"/>
        <v>748.8</v>
      </c>
      <c r="H40">
        <f t="shared" si="1"/>
        <v>0</v>
      </c>
      <c r="I40" s="7">
        <f>G40</f>
        <v>748.8</v>
      </c>
      <c r="J40" s="7"/>
      <c r="K40" s="7"/>
      <c r="L40" s="7"/>
      <c r="M40" s="7">
        <f t="shared" si="2"/>
        <v>0</v>
      </c>
    </row>
    <row r="41" spans="2:13" x14ac:dyDescent="0.25">
      <c r="B41" s="4" t="s">
        <v>503</v>
      </c>
      <c r="C41" s="4" t="s">
        <v>1185</v>
      </c>
      <c r="D41" s="5">
        <v>13913.64</v>
      </c>
      <c r="E41" s="5">
        <v>11484</v>
      </c>
      <c r="F41" s="5">
        <v>2429.64</v>
      </c>
      <c r="G41">
        <f t="shared" si="0"/>
        <v>2429.64</v>
      </c>
      <c r="H41">
        <f t="shared" si="1"/>
        <v>0</v>
      </c>
      <c r="I41" s="7">
        <f>G41</f>
        <v>2429.64</v>
      </c>
      <c r="J41" s="7"/>
      <c r="K41" s="7"/>
      <c r="L41" s="7"/>
      <c r="M41" s="7">
        <f t="shared" si="2"/>
        <v>0</v>
      </c>
    </row>
    <row r="42" spans="2:13" x14ac:dyDescent="0.25">
      <c r="B42" s="2" t="s">
        <v>504</v>
      </c>
      <c r="C42" s="2" t="s">
        <v>1186</v>
      </c>
      <c r="D42" s="3">
        <v>77452.22</v>
      </c>
      <c r="E42" s="3">
        <v>67795.22</v>
      </c>
      <c r="F42" s="3">
        <v>9657</v>
      </c>
      <c r="G42">
        <f t="shared" si="0"/>
        <v>9657</v>
      </c>
      <c r="H42">
        <f t="shared" si="1"/>
        <v>0</v>
      </c>
      <c r="I42" s="7">
        <f>G42</f>
        <v>9657</v>
      </c>
      <c r="J42" s="7"/>
      <c r="K42" s="7"/>
      <c r="L42" s="7"/>
      <c r="M42" s="7">
        <f t="shared" si="2"/>
        <v>0</v>
      </c>
    </row>
    <row r="43" spans="2:13" x14ac:dyDescent="0.25">
      <c r="B43" s="4" t="s">
        <v>505</v>
      </c>
      <c r="C43" s="4" t="s">
        <v>1187</v>
      </c>
      <c r="D43" s="5">
        <v>888.26</v>
      </c>
      <c r="E43" s="5">
        <v>856.2</v>
      </c>
      <c r="F43" s="5">
        <v>32.059999999999903</v>
      </c>
      <c r="G43">
        <f t="shared" si="0"/>
        <v>32.059999999999903</v>
      </c>
      <c r="H43">
        <f t="shared" si="1"/>
        <v>0</v>
      </c>
      <c r="I43" s="7"/>
      <c r="J43" s="7">
        <f>G43</f>
        <v>32.059999999999903</v>
      </c>
      <c r="K43" s="7"/>
      <c r="L43" s="7"/>
      <c r="M43" s="7">
        <f t="shared" si="2"/>
        <v>0</v>
      </c>
    </row>
    <row r="44" spans="2:13" x14ac:dyDescent="0.25">
      <c r="B44" s="2" t="s">
        <v>506</v>
      </c>
      <c r="C44" s="2" t="s">
        <v>1187</v>
      </c>
      <c r="D44" s="3">
        <v>8929.42</v>
      </c>
      <c r="E44" s="3">
        <v>8910.11</v>
      </c>
      <c r="F44" s="3">
        <v>19.309999999999501</v>
      </c>
      <c r="G44">
        <f t="shared" si="0"/>
        <v>19.309999999999501</v>
      </c>
      <c r="H44">
        <f t="shared" si="1"/>
        <v>0</v>
      </c>
      <c r="I44" s="7"/>
      <c r="J44" s="7">
        <f>G44</f>
        <v>19.309999999999501</v>
      </c>
      <c r="K44" s="7"/>
      <c r="L44" s="7"/>
      <c r="M44" s="7">
        <f t="shared" si="2"/>
        <v>0</v>
      </c>
    </row>
    <row r="45" spans="2:13" x14ac:dyDescent="0.25">
      <c r="B45" s="4" t="s">
        <v>507</v>
      </c>
      <c r="C45" s="4" t="s">
        <v>1188</v>
      </c>
      <c r="D45" s="5">
        <v>8107</v>
      </c>
      <c r="E45" s="5">
        <v>0</v>
      </c>
      <c r="F45" s="5">
        <v>8107</v>
      </c>
      <c r="G45">
        <f t="shared" si="0"/>
        <v>8107</v>
      </c>
      <c r="H45">
        <f t="shared" si="1"/>
        <v>0</v>
      </c>
      <c r="I45" s="7">
        <f>G45</f>
        <v>8107</v>
      </c>
      <c r="J45" s="7"/>
      <c r="K45" s="7"/>
      <c r="L45" s="7"/>
      <c r="M45" s="7">
        <f t="shared" si="2"/>
        <v>0</v>
      </c>
    </row>
    <row r="46" spans="2:13" x14ac:dyDescent="0.25">
      <c r="B46" s="2" t="s">
        <v>508</v>
      </c>
      <c r="C46" s="2" t="s">
        <v>1189</v>
      </c>
      <c r="D46" s="3">
        <v>4047.03</v>
      </c>
      <c r="E46" s="3">
        <v>4043.75</v>
      </c>
      <c r="F46" s="3">
        <v>3.2800000000002001</v>
      </c>
      <c r="G46">
        <f t="shared" si="0"/>
        <v>3.2800000000002001</v>
      </c>
      <c r="H46">
        <f t="shared" si="1"/>
        <v>0</v>
      </c>
      <c r="I46" s="7"/>
      <c r="J46" s="7">
        <f>G46</f>
        <v>3.2800000000002001</v>
      </c>
      <c r="K46" s="7"/>
      <c r="L46" s="7"/>
      <c r="M46" s="7">
        <f t="shared" si="2"/>
        <v>0</v>
      </c>
    </row>
    <row r="47" spans="2:13" x14ac:dyDescent="0.25">
      <c r="B47" s="4" t="s">
        <v>509</v>
      </c>
      <c r="C47" s="4" t="s">
        <v>1190</v>
      </c>
      <c r="D47" s="5">
        <v>63272.2</v>
      </c>
      <c r="E47" s="5">
        <v>52763.49</v>
      </c>
      <c r="F47" s="5">
        <v>10508.71</v>
      </c>
      <c r="G47">
        <f t="shared" si="0"/>
        <v>10508.71</v>
      </c>
      <c r="H47">
        <f t="shared" si="1"/>
        <v>0</v>
      </c>
      <c r="I47" s="7"/>
      <c r="J47" s="7"/>
      <c r="K47" s="7">
        <f>G47</f>
        <v>10508.71</v>
      </c>
      <c r="L47" s="7"/>
      <c r="M47" s="7">
        <f t="shared" si="2"/>
        <v>0</v>
      </c>
    </row>
    <row r="48" spans="2:13" x14ac:dyDescent="0.25">
      <c r="B48" s="2" t="s">
        <v>510</v>
      </c>
      <c r="C48" s="2" t="s">
        <v>1191</v>
      </c>
      <c r="D48" s="3">
        <v>2362.39</v>
      </c>
      <c r="E48" s="3">
        <v>2019.67</v>
      </c>
      <c r="F48" s="3">
        <v>342.72</v>
      </c>
      <c r="G48">
        <f t="shared" si="0"/>
        <v>342.72</v>
      </c>
      <c r="H48">
        <f t="shared" si="1"/>
        <v>0</v>
      </c>
      <c r="I48" s="7">
        <f>G48</f>
        <v>342.72</v>
      </c>
      <c r="J48" s="7"/>
      <c r="K48" s="7"/>
      <c r="L48" s="7"/>
      <c r="M48" s="7">
        <f t="shared" si="2"/>
        <v>0</v>
      </c>
    </row>
    <row r="49" spans="2:13" x14ac:dyDescent="0.25">
      <c r="B49" s="4" t="s">
        <v>511</v>
      </c>
      <c r="C49" s="4" t="s">
        <v>1192</v>
      </c>
      <c r="D49" s="5">
        <v>4225.8</v>
      </c>
      <c r="E49" s="5">
        <v>4132.3</v>
      </c>
      <c r="F49" s="5">
        <v>93.5</v>
      </c>
      <c r="G49">
        <f t="shared" si="0"/>
        <v>93.5</v>
      </c>
      <c r="H49">
        <f t="shared" si="1"/>
        <v>0</v>
      </c>
      <c r="I49" s="7">
        <f>G49</f>
        <v>93.5</v>
      </c>
      <c r="J49" s="7"/>
      <c r="K49" s="7"/>
      <c r="L49" s="7"/>
      <c r="M49" s="7">
        <f t="shared" si="2"/>
        <v>0</v>
      </c>
    </row>
    <row r="50" spans="2:13" x14ac:dyDescent="0.25">
      <c r="B50" s="2" t="s">
        <v>512</v>
      </c>
      <c r="C50" s="2" t="s">
        <v>1193</v>
      </c>
      <c r="D50" s="3">
        <v>252</v>
      </c>
      <c r="E50" s="3">
        <v>0</v>
      </c>
      <c r="F50" s="3">
        <v>252</v>
      </c>
      <c r="G50">
        <f t="shared" si="0"/>
        <v>252</v>
      </c>
      <c r="H50">
        <f t="shared" si="1"/>
        <v>0</v>
      </c>
      <c r="I50" s="7">
        <f>G50</f>
        <v>252</v>
      </c>
      <c r="J50" s="7"/>
      <c r="K50" s="7"/>
      <c r="L50" s="7"/>
      <c r="M50" s="7">
        <f t="shared" si="2"/>
        <v>0</v>
      </c>
    </row>
    <row r="51" spans="2:13" x14ac:dyDescent="0.25">
      <c r="B51" s="4" t="s">
        <v>513</v>
      </c>
      <c r="C51" s="4" t="s">
        <v>1194</v>
      </c>
      <c r="D51" s="5">
        <v>0</v>
      </c>
      <c r="E51" s="5">
        <v>1728</v>
      </c>
      <c r="F51" s="5">
        <v>-1728</v>
      </c>
      <c r="G51">
        <f t="shared" si="0"/>
        <v>0</v>
      </c>
      <c r="H51">
        <f t="shared" si="1"/>
        <v>-1728</v>
      </c>
      <c r="I51" s="7"/>
      <c r="J51" s="7"/>
      <c r="K51" s="7"/>
      <c r="L51" s="7"/>
      <c r="M51" s="7">
        <f t="shared" si="2"/>
        <v>0</v>
      </c>
    </row>
    <row r="52" spans="2:13" x14ac:dyDescent="0.25">
      <c r="B52" s="2" t="s">
        <v>514</v>
      </c>
      <c r="C52" s="2" t="s">
        <v>1195</v>
      </c>
      <c r="D52" s="3">
        <v>12881.65</v>
      </c>
      <c r="E52" s="3">
        <v>6999.03</v>
      </c>
      <c r="F52" s="3">
        <v>5882.62</v>
      </c>
      <c r="G52">
        <f t="shared" si="0"/>
        <v>5882.62</v>
      </c>
      <c r="H52">
        <f t="shared" si="1"/>
        <v>0</v>
      </c>
      <c r="I52" s="7"/>
      <c r="J52" s="7">
        <f>G52</f>
        <v>5882.62</v>
      </c>
      <c r="K52" s="7"/>
      <c r="L52" s="7"/>
      <c r="M52" s="7">
        <f t="shared" si="2"/>
        <v>0</v>
      </c>
    </row>
    <row r="53" spans="2:13" x14ac:dyDescent="0.25">
      <c r="B53" s="4" t="s">
        <v>515</v>
      </c>
      <c r="C53" s="4" t="s">
        <v>1196</v>
      </c>
      <c r="D53" s="5">
        <v>36297.839999999997</v>
      </c>
      <c r="E53" s="5">
        <v>32024.84</v>
      </c>
      <c r="F53" s="5">
        <v>4273</v>
      </c>
      <c r="G53">
        <f t="shared" si="0"/>
        <v>4273</v>
      </c>
      <c r="H53">
        <f t="shared" si="1"/>
        <v>0</v>
      </c>
      <c r="I53" s="7"/>
      <c r="J53" s="7">
        <f>G53</f>
        <v>4273</v>
      </c>
      <c r="K53" s="7"/>
      <c r="L53" s="7"/>
      <c r="M53" s="7">
        <f t="shared" si="2"/>
        <v>0</v>
      </c>
    </row>
    <row r="54" spans="2:13" x14ac:dyDescent="0.25">
      <c r="B54" s="2" t="s">
        <v>516</v>
      </c>
      <c r="C54" s="2" t="s">
        <v>1197</v>
      </c>
      <c r="D54" s="3">
        <v>64118.1</v>
      </c>
      <c r="E54" s="3">
        <v>70202.960000000006</v>
      </c>
      <c r="F54" s="3">
        <v>-6084.8600000000097</v>
      </c>
      <c r="G54">
        <f t="shared" si="0"/>
        <v>0</v>
      </c>
      <c r="H54">
        <f t="shared" si="1"/>
        <v>-6084.8600000000097</v>
      </c>
      <c r="I54" s="7"/>
      <c r="J54" s="7"/>
      <c r="K54" s="7"/>
      <c r="L54" s="7"/>
      <c r="M54" s="7">
        <f t="shared" si="2"/>
        <v>0</v>
      </c>
    </row>
    <row r="55" spans="2:13" x14ac:dyDescent="0.25">
      <c r="B55" s="4" t="s">
        <v>517</v>
      </c>
      <c r="C55" s="4" t="s">
        <v>1198</v>
      </c>
      <c r="D55" s="5">
        <v>264</v>
      </c>
      <c r="E55" s="5">
        <v>0</v>
      </c>
      <c r="F55" s="5">
        <v>264</v>
      </c>
      <c r="G55">
        <f t="shared" si="0"/>
        <v>264</v>
      </c>
      <c r="H55">
        <f t="shared" si="1"/>
        <v>0</v>
      </c>
      <c r="I55" s="7"/>
      <c r="J55" s="7"/>
      <c r="K55" s="7"/>
      <c r="L55" s="7">
        <f>G55</f>
        <v>264</v>
      </c>
      <c r="M55" s="7">
        <f t="shared" si="2"/>
        <v>0</v>
      </c>
    </row>
    <row r="56" spans="2:13" x14ac:dyDescent="0.25">
      <c r="B56" s="2" t="s">
        <v>518</v>
      </c>
      <c r="C56" s="2" t="s">
        <v>1199</v>
      </c>
      <c r="D56" s="3">
        <v>2616</v>
      </c>
      <c r="E56" s="3">
        <v>2370</v>
      </c>
      <c r="F56" s="3">
        <v>246</v>
      </c>
      <c r="G56">
        <f t="shared" si="0"/>
        <v>246</v>
      </c>
      <c r="H56">
        <f t="shared" si="1"/>
        <v>0</v>
      </c>
      <c r="I56" s="7">
        <f>G56</f>
        <v>246</v>
      </c>
      <c r="J56" s="7"/>
      <c r="K56" s="7"/>
      <c r="L56" s="7"/>
      <c r="M56" s="7">
        <f t="shared" si="2"/>
        <v>0</v>
      </c>
    </row>
    <row r="57" spans="2:13" x14ac:dyDescent="0.25">
      <c r="B57" s="4" t="s">
        <v>519</v>
      </c>
      <c r="C57" s="4" t="s">
        <v>1200</v>
      </c>
      <c r="D57" s="5">
        <v>6511.21</v>
      </c>
      <c r="E57" s="5">
        <v>0</v>
      </c>
      <c r="F57" s="5">
        <v>6511.21</v>
      </c>
      <c r="G57">
        <f t="shared" si="0"/>
        <v>6511.21</v>
      </c>
      <c r="H57">
        <f t="shared" si="1"/>
        <v>0</v>
      </c>
      <c r="I57" s="7"/>
      <c r="J57" s="7">
        <f>G57</f>
        <v>6511.21</v>
      </c>
      <c r="K57" s="7"/>
      <c r="L57" s="7"/>
      <c r="M57" s="7">
        <f t="shared" si="2"/>
        <v>0</v>
      </c>
    </row>
    <row r="58" spans="2:13" x14ac:dyDescent="0.25">
      <c r="B58" s="2" t="s">
        <v>520</v>
      </c>
      <c r="C58" s="2" t="s">
        <v>1201</v>
      </c>
      <c r="D58" s="3">
        <v>427.68</v>
      </c>
      <c r="E58" s="3">
        <v>142.56</v>
      </c>
      <c r="F58" s="3">
        <v>285.12</v>
      </c>
      <c r="G58">
        <f t="shared" si="0"/>
        <v>285.12</v>
      </c>
      <c r="H58">
        <f t="shared" si="1"/>
        <v>0</v>
      </c>
      <c r="I58" s="7">
        <f>G58</f>
        <v>285.12</v>
      </c>
      <c r="J58" s="7"/>
      <c r="K58" s="7"/>
      <c r="L58" s="7"/>
      <c r="M58" s="7">
        <f t="shared" si="2"/>
        <v>0</v>
      </c>
    </row>
    <row r="59" spans="2:13" x14ac:dyDescent="0.25">
      <c r="B59" s="4" t="s">
        <v>521</v>
      </c>
      <c r="C59" s="4" t="s">
        <v>1202</v>
      </c>
      <c r="D59" s="5">
        <v>55793.66</v>
      </c>
      <c r="E59" s="5">
        <v>38903.660000000003</v>
      </c>
      <c r="F59" s="5">
        <v>16890</v>
      </c>
      <c r="G59">
        <f t="shared" si="0"/>
        <v>16890</v>
      </c>
      <c r="H59">
        <f t="shared" si="1"/>
        <v>0</v>
      </c>
      <c r="I59" s="7"/>
      <c r="J59" s="7"/>
      <c r="K59" s="7">
        <f>G59</f>
        <v>16890</v>
      </c>
      <c r="L59" s="7"/>
      <c r="M59" s="7">
        <f t="shared" si="2"/>
        <v>0</v>
      </c>
    </row>
    <row r="60" spans="2:13" x14ac:dyDescent="0.25">
      <c r="B60" s="2" t="s">
        <v>522</v>
      </c>
      <c r="C60" s="2" t="s">
        <v>1203</v>
      </c>
      <c r="D60" s="3">
        <v>0</v>
      </c>
      <c r="E60" s="3">
        <v>90</v>
      </c>
      <c r="F60" s="3">
        <v>-90</v>
      </c>
      <c r="G60">
        <f t="shared" si="0"/>
        <v>0</v>
      </c>
      <c r="H60">
        <f t="shared" si="1"/>
        <v>-90</v>
      </c>
      <c r="I60" s="7"/>
      <c r="J60" s="7"/>
      <c r="K60" s="7"/>
      <c r="L60" s="7"/>
      <c r="M60" s="7">
        <f t="shared" si="2"/>
        <v>0</v>
      </c>
    </row>
    <row r="61" spans="2:13" x14ac:dyDescent="0.25">
      <c r="B61" s="4" t="s">
        <v>523</v>
      </c>
      <c r="C61" s="4" t="s">
        <v>1204</v>
      </c>
      <c r="D61" s="5">
        <v>2167.0100000000002</v>
      </c>
      <c r="E61" s="5">
        <v>2087.21</v>
      </c>
      <c r="F61" s="5">
        <v>79.800000000000196</v>
      </c>
      <c r="G61">
        <f t="shared" si="0"/>
        <v>79.800000000000196</v>
      </c>
      <c r="H61">
        <f t="shared" si="1"/>
        <v>0</v>
      </c>
      <c r="I61" s="7"/>
      <c r="J61" s="7">
        <f>G61</f>
        <v>79.800000000000196</v>
      </c>
      <c r="K61" s="7"/>
      <c r="L61" s="7"/>
      <c r="M61" s="7">
        <f t="shared" si="2"/>
        <v>0</v>
      </c>
    </row>
    <row r="62" spans="2:13" x14ac:dyDescent="0.25">
      <c r="B62" s="2" t="s">
        <v>524</v>
      </c>
      <c r="C62" s="2" t="s">
        <v>1205</v>
      </c>
      <c r="D62" s="3">
        <v>372.34</v>
      </c>
      <c r="E62" s="3">
        <v>268.8</v>
      </c>
      <c r="F62" s="3">
        <v>103.54</v>
      </c>
      <c r="G62">
        <f t="shared" si="0"/>
        <v>103.54</v>
      </c>
      <c r="H62">
        <f t="shared" si="1"/>
        <v>0</v>
      </c>
      <c r="I62" s="7">
        <f>G62</f>
        <v>103.54</v>
      </c>
      <c r="J62" s="7"/>
      <c r="K62" s="7"/>
      <c r="L62" s="7"/>
      <c r="M62" s="7">
        <f t="shared" si="2"/>
        <v>0</v>
      </c>
    </row>
    <row r="63" spans="2:13" x14ac:dyDescent="0.25">
      <c r="B63" s="4" t="s">
        <v>525</v>
      </c>
      <c r="C63" s="4" t="s">
        <v>1206</v>
      </c>
      <c r="D63" s="5">
        <v>6873.3</v>
      </c>
      <c r="E63" s="5">
        <v>0</v>
      </c>
      <c r="F63" s="5">
        <v>6873.3</v>
      </c>
      <c r="G63">
        <f t="shared" si="0"/>
        <v>6873.3</v>
      </c>
      <c r="H63">
        <f t="shared" si="1"/>
        <v>0</v>
      </c>
      <c r="I63" s="7"/>
      <c r="J63" s="7">
        <f>G63</f>
        <v>6873.3</v>
      </c>
      <c r="K63" s="7"/>
      <c r="L63" s="7"/>
      <c r="M63" s="7">
        <f t="shared" si="2"/>
        <v>0</v>
      </c>
    </row>
    <row r="64" spans="2:13" x14ac:dyDescent="0.25">
      <c r="B64" s="2" t="s">
        <v>526</v>
      </c>
      <c r="C64" s="2" t="s">
        <v>1207</v>
      </c>
      <c r="D64" s="3">
        <v>63</v>
      </c>
      <c r="E64" s="3">
        <v>0</v>
      </c>
      <c r="F64" s="3">
        <v>63</v>
      </c>
      <c r="G64">
        <f t="shared" si="0"/>
        <v>63</v>
      </c>
      <c r="H64">
        <f t="shared" si="1"/>
        <v>0</v>
      </c>
      <c r="I64" s="7"/>
      <c r="J64" s="7">
        <f>G64</f>
        <v>63</v>
      </c>
      <c r="K64" s="7"/>
      <c r="L64" s="7"/>
      <c r="M64" s="7">
        <f t="shared" si="2"/>
        <v>0</v>
      </c>
    </row>
    <row r="65" spans="2:13" x14ac:dyDescent="0.25">
      <c r="B65" s="4" t="s">
        <v>527</v>
      </c>
      <c r="C65" s="4" t="s">
        <v>1208</v>
      </c>
      <c r="D65" s="5">
        <v>157</v>
      </c>
      <c r="E65" s="5">
        <v>0</v>
      </c>
      <c r="F65" s="5">
        <v>157</v>
      </c>
      <c r="G65">
        <f t="shared" si="0"/>
        <v>157</v>
      </c>
      <c r="H65">
        <f t="shared" si="1"/>
        <v>0</v>
      </c>
      <c r="I65" s="7">
        <f>G65</f>
        <v>157</v>
      </c>
      <c r="J65" s="7"/>
      <c r="K65" s="7"/>
      <c r="L65" s="7"/>
      <c r="M65" s="7">
        <f t="shared" si="2"/>
        <v>0</v>
      </c>
    </row>
    <row r="66" spans="2:13" x14ac:dyDescent="0.25">
      <c r="B66" s="2" t="s">
        <v>528</v>
      </c>
      <c r="C66" s="2" t="s">
        <v>1209</v>
      </c>
      <c r="D66" s="3">
        <v>15263.37</v>
      </c>
      <c r="E66" s="3">
        <v>11549.85</v>
      </c>
      <c r="F66" s="3">
        <v>3713.52</v>
      </c>
      <c r="G66">
        <f t="shared" si="0"/>
        <v>3713.52</v>
      </c>
      <c r="H66">
        <f t="shared" si="1"/>
        <v>0</v>
      </c>
      <c r="I66" s="7">
        <f>G66</f>
        <v>3713.52</v>
      </c>
      <c r="J66" s="7"/>
      <c r="K66" s="7"/>
      <c r="L66" s="7"/>
      <c r="M66" s="7">
        <f t="shared" si="2"/>
        <v>0</v>
      </c>
    </row>
    <row r="67" spans="2:13" x14ac:dyDescent="0.25">
      <c r="B67" s="4" t="s">
        <v>529</v>
      </c>
      <c r="C67" s="4" t="s">
        <v>1210</v>
      </c>
      <c r="D67" s="5">
        <v>1572.72</v>
      </c>
      <c r="E67" s="5">
        <v>921.6</v>
      </c>
      <c r="F67" s="5">
        <v>651.12</v>
      </c>
      <c r="G67">
        <f t="shared" ref="G67:G81" si="4">+IF(F67&gt;0,F67,0)</f>
        <v>651.12</v>
      </c>
      <c r="H67">
        <f t="shared" ref="H67:H81" si="5">+IF(F67&lt;0,F67,)</f>
        <v>0</v>
      </c>
      <c r="I67" s="7">
        <f>G67</f>
        <v>651.12</v>
      </c>
      <c r="J67" s="7"/>
      <c r="K67" s="7"/>
      <c r="L67" s="7"/>
      <c r="M67" s="7">
        <f t="shared" ref="M67:M81" si="6">+G67-SUM(I67:L67)</f>
        <v>0</v>
      </c>
    </row>
    <row r="68" spans="2:13" x14ac:dyDescent="0.25">
      <c r="B68" s="2" t="s">
        <v>530</v>
      </c>
      <c r="C68" s="2" t="s">
        <v>1211</v>
      </c>
      <c r="D68" s="3">
        <v>817.78</v>
      </c>
      <c r="E68" s="3">
        <v>0</v>
      </c>
      <c r="F68" s="3">
        <v>817.78</v>
      </c>
      <c r="G68">
        <f t="shared" si="4"/>
        <v>817.78</v>
      </c>
      <c r="H68">
        <f t="shared" si="5"/>
        <v>0</v>
      </c>
      <c r="I68" s="7"/>
      <c r="J68" s="7">
        <f>G68</f>
        <v>817.78</v>
      </c>
      <c r="K68" s="7"/>
      <c r="L68" s="7"/>
      <c r="M68" s="7">
        <f t="shared" si="6"/>
        <v>0</v>
      </c>
    </row>
    <row r="69" spans="2:13" x14ac:dyDescent="0.25">
      <c r="B69" s="4" t="s">
        <v>531</v>
      </c>
      <c r="C69" s="4" t="s">
        <v>1212</v>
      </c>
      <c r="D69" s="5">
        <v>6244.13</v>
      </c>
      <c r="E69" s="5">
        <v>6054.13</v>
      </c>
      <c r="F69" s="5">
        <v>190</v>
      </c>
      <c r="G69">
        <f t="shared" si="4"/>
        <v>190</v>
      </c>
      <c r="H69">
        <f t="shared" si="5"/>
        <v>0</v>
      </c>
      <c r="I69" s="7"/>
      <c r="J69" s="7">
        <f>G69</f>
        <v>190</v>
      </c>
      <c r="K69" s="7"/>
      <c r="L69" s="7"/>
      <c r="M69" s="7">
        <f t="shared" si="6"/>
        <v>0</v>
      </c>
    </row>
    <row r="70" spans="2:13" x14ac:dyDescent="0.25">
      <c r="B70" s="2" t="s">
        <v>532</v>
      </c>
      <c r="C70" s="2" t="s">
        <v>1213</v>
      </c>
      <c r="D70" s="3">
        <v>3399.48</v>
      </c>
      <c r="E70" s="3">
        <v>1174.5</v>
      </c>
      <c r="F70" s="3">
        <v>2224.98</v>
      </c>
      <c r="G70">
        <f t="shared" si="4"/>
        <v>2224.98</v>
      </c>
      <c r="H70">
        <f t="shared" si="5"/>
        <v>0</v>
      </c>
      <c r="I70" s="7">
        <f>G70</f>
        <v>2224.98</v>
      </c>
      <c r="J70" s="7"/>
      <c r="K70" s="7"/>
      <c r="L70" s="7"/>
      <c r="M70" s="7">
        <f t="shared" si="6"/>
        <v>0</v>
      </c>
    </row>
    <row r="71" spans="2:13" x14ac:dyDescent="0.25">
      <c r="B71" s="4" t="s">
        <v>533</v>
      </c>
      <c r="C71" s="4" t="s">
        <v>1214</v>
      </c>
      <c r="D71" s="5">
        <v>68.17</v>
      </c>
      <c r="E71" s="5">
        <v>0</v>
      </c>
      <c r="F71" s="5">
        <v>68.17</v>
      </c>
      <c r="G71">
        <f t="shared" si="4"/>
        <v>68.17</v>
      </c>
      <c r="H71">
        <f t="shared" si="5"/>
        <v>0</v>
      </c>
      <c r="I71" s="7">
        <f>G71</f>
        <v>68.17</v>
      </c>
      <c r="J71" s="7"/>
      <c r="K71" s="7"/>
      <c r="L71" s="7"/>
      <c r="M71" s="7">
        <f t="shared" si="6"/>
        <v>0</v>
      </c>
    </row>
    <row r="72" spans="2:13" x14ac:dyDescent="0.25">
      <c r="B72" s="2" t="s">
        <v>534</v>
      </c>
      <c r="C72" s="2" t="s">
        <v>1215</v>
      </c>
      <c r="D72" s="3">
        <v>4225.32</v>
      </c>
      <c r="E72" s="3">
        <v>0</v>
      </c>
      <c r="F72" s="3">
        <v>4225.32</v>
      </c>
      <c r="G72">
        <f t="shared" si="4"/>
        <v>4225.32</v>
      </c>
      <c r="H72">
        <f t="shared" si="5"/>
        <v>0</v>
      </c>
      <c r="I72" s="7"/>
      <c r="J72" s="7"/>
      <c r="K72" s="7">
        <f>G72</f>
        <v>4225.32</v>
      </c>
      <c r="L72" s="7"/>
      <c r="M72" s="7">
        <f t="shared" si="6"/>
        <v>0</v>
      </c>
    </row>
    <row r="73" spans="2:13" x14ac:dyDescent="0.25">
      <c r="B73" s="4" t="s">
        <v>535</v>
      </c>
      <c r="C73" s="4" t="s">
        <v>1216</v>
      </c>
      <c r="D73" s="5">
        <v>1824</v>
      </c>
      <c r="E73" s="5">
        <v>0</v>
      </c>
      <c r="F73" s="5">
        <v>1824</v>
      </c>
      <c r="G73">
        <f t="shared" si="4"/>
        <v>1824</v>
      </c>
      <c r="H73">
        <f t="shared" si="5"/>
        <v>0</v>
      </c>
      <c r="I73" s="7"/>
      <c r="J73" s="7"/>
      <c r="K73" s="7"/>
      <c r="L73" s="7">
        <f>G73</f>
        <v>1824</v>
      </c>
      <c r="M73" s="7">
        <f t="shared" si="6"/>
        <v>0</v>
      </c>
    </row>
    <row r="74" spans="2:13" x14ac:dyDescent="0.25">
      <c r="B74" s="2" t="s">
        <v>536</v>
      </c>
      <c r="C74" s="2" t="s">
        <v>1217</v>
      </c>
      <c r="D74" s="3">
        <v>10211.6</v>
      </c>
      <c r="E74" s="3">
        <v>2800</v>
      </c>
      <c r="F74" s="3">
        <v>7411.6</v>
      </c>
      <c r="G74">
        <f t="shared" si="4"/>
        <v>7411.6</v>
      </c>
      <c r="H74">
        <f t="shared" si="5"/>
        <v>0</v>
      </c>
      <c r="I74" s="7"/>
      <c r="J74" s="7">
        <f>G74</f>
        <v>7411.6</v>
      </c>
      <c r="K74" s="7"/>
      <c r="L74" s="7"/>
      <c r="M74" s="7">
        <f t="shared" si="6"/>
        <v>0</v>
      </c>
    </row>
    <row r="75" spans="2:13" x14ac:dyDescent="0.25">
      <c r="B75" s="4" t="s">
        <v>537</v>
      </c>
      <c r="C75" s="4" t="s">
        <v>1218</v>
      </c>
      <c r="D75" s="5">
        <v>87120</v>
      </c>
      <c r="E75" s="5">
        <v>55440</v>
      </c>
      <c r="F75" s="5">
        <v>31680</v>
      </c>
      <c r="G75">
        <f t="shared" si="4"/>
        <v>31680</v>
      </c>
      <c r="H75">
        <f t="shared" si="5"/>
        <v>0</v>
      </c>
      <c r="I75" s="7"/>
      <c r="J75" s="7"/>
      <c r="K75" s="7"/>
      <c r="L75" s="7">
        <f>G75</f>
        <v>31680</v>
      </c>
      <c r="M75" s="7">
        <f t="shared" si="6"/>
        <v>0</v>
      </c>
    </row>
    <row r="76" spans="2:13" x14ac:dyDescent="0.25">
      <c r="B76" s="2" t="s">
        <v>538</v>
      </c>
      <c r="C76" s="2" t="s">
        <v>1219</v>
      </c>
      <c r="D76" s="3">
        <v>99088.8</v>
      </c>
      <c r="E76" s="3">
        <v>68515.8</v>
      </c>
      <c r="F76" s="3">
        <v>30573</v>
      </c>
      <c r="G76">
        <f t="shared" si="4"/>
        <v>30573</v>
      </c>
      <c r="H76">
        <f t="shared" si="5"/>
        <v>0</v>
      </c>
      <c r="I76" s="7"/>
      <c r="J76" s="7"/>
      <c r="K76" s="7">
        <f>G76</f>
        <v>30573</v>
      </c>
      <c r="L76" s="7"/>
      <c r="M76" s="7">
        <f t="shared" si="6"/>
        <v>0</v>
      </c>
    </row>
    <row r="77" spans="2:13" x14ac:dyDescent="0.25">
      <c r="B77" s="4" t="s">
        <v>539</v>
      </c>
      <c r="C77" s="4" t="s">
        <v>1220</v>
      </c>
      <c r="D77" s="5">
        <v>13200.2</v>
      </c>
      <c r="E77" s="5">
        <v>6606</v>
      </c>
      <c r="F77" s="5">
        <v>6594.2</v>
      </c>
      <c r="G77">
        <f t="shared" si="4"/>
        <v>6594.2</v>
      </c>
      <c r="H77">
        <f t="shared" si="5"/>
        <v>0</v>
      </c>
      <c r="I77" s="7">
        <f>G77</f>
        <v>6594.2</v>
      </c>
      <c r="J77" s="7"/>
      <c r="K77" s="7"/>
      <c r="L77" s="7"/>
      <c r="M77" s="7">
        <f t="shared" si="6"/>
        <v>0</v>
      </c>
    </row>
    <row r="78" spans="2:13" x14ac:dyDescent="0.25">
      <c r="B78" s="2" t="s">
        <v>540</v>
      </c>
      <c r="C78" s="2" t="s">
        <v>1221</v>
      </c>
      <c r="D78" s="3">
        <v>93816.960000000006</v>
      </c>
      <c r="E78" s="3">
        <v>69879.539999999994</v>
      </c>
      <c r="F78" s="3">
        <v>23937.42</v>
      </c>
      <c r="G78">
        <f t="shared" si="4"/>
        <v>23937.42</v>
      </c>
      <c r="H78">
        <f t="shared" si="5"/>
        <v>0</v>
      </c>
      <c r="I78" s="7">
        <f>G78</f>
        <v>23937.42</v>
      </c>
      <c r="J78" s="7"/>
      <c r="K78" s="7"/>
      <c r="L78" s="7"/>
      <c r="M78" s="7">
        <f t="shared" si="6"/>
        <v>0</v>
      </c>
    </row>
    <row r="79" spans="2:13" x14ac:dyDescent="0.25">
      <c r="B79" s="4" t="s">
        <v>541</v>
      </c>
      <c r="C79" s="4" t="s">
        <v>1222</v>
      </c>
      <c r="D79" s="5">
        <v>111306.95</v>
      </c>
      <c r="E79" s="5">
        <v>110571.95</v>
      </c>
      <c r="F79" s="5">
        <v>735</v>
      </c>
      <c r="G79">
        <f t="shared" si="4"/>
        <v>735</v>
      </c>
      <c r="H79">
        <f t="shared" si="5"/>
        <v>0</v>
      </c>
      <c r="I79" s="7"/>
      <c r="J79" s="7">
        <f>G79</f>
        <v>735</v>
      </c>
      <c r="K79" s="7"/>
      <c r="L79" s="7"/>
      <c r="M79" s="7">
        <f t="shared" si="6"/>
        <v>0</v>
      </c>
    </row>
    <row r="80" spans="2:13" x14ac:dyDescent="0.25">
      <c r="B80" s="2" t="s">
        <v>542</v>
      </c>
      <c r="C80" s="2" t="s">
        <v>1223</v>
      </c>
      <c r="D80" s="3">
        <v>6521.64</v>
      </c>
      <c r="E80" s="3">
        <v>5168.04</v>
      </c>
      <c r="F80" s="3">
        <v>1353.6</v>
      </c>
      <c r="G80">
        <f t="shared" si="4"/>
        <v>1353.6</v>
      </c>
      <c r="H80">
        <f t="shared" si="5"/>
        <v>0</v>
      </c>
      <c r="I80" s="7"/>
      <c r="J80" s="7"/>
      <c r="K80" s="7">
        <f>G80</f>
        <v>1353.6</v>
      </c>
      <c r="L80" s="7"/>
      <c r="M80" s="7">
        <f t="shared" si="6"/>
        <v>0</v>
      </c>
    </row>
    <row r="81" spans="2:13" x14ac:dyDescent="0.25">
      <c r="B81" s="4" t="s">
        <v>543</v>
      </c>
      <c r="C81" s="4" t="s">
        <v>1224</v>
      </c>
      <c r="D81" s="5">
        <v>1954.8</v>
      </c>
      <c r="E81" s="5">
        <v>0</v>
      </c>
      <c r="F81" s="5">
        <v>1954.8</v>
      </c>
      <c r="G81">
        <f t="shared" si="4"/>
        <v>1954.8</v>
      </c>
      <c r="H81">
        <f t="shared" si="5"/>
        <v>0</v>
      </c>
      <c r="I81" s="7"/>
      <c r="J81" s="7"/>
      <c r="K81" s="7">
        <f>G81</f>
        <v>1954.8</v>
      </c>
      <c r="L81" s="7"/>
      <c r="M81" s="7">
        <f t="shared" si="6"/>
        <v>0</v>
      </c>
    </row>
    <row r="83" spans="2:13" x14ac:dyDescent="0.25">
      <c r="G83">
        <f>SUM(G2:G81)</f>
        <v>288035.69999999995</v>
      </c>
      <c r="H83" t="s">
        <v>1422</v>
      </c>
      <c r="I83" s="7">
        <f>SUM(I2:I81)</f>
        <v>101964.29</v>
      </c>
      <c r="J83" s="7">
        <f t="shared" ref="J83:L83" si="7">SUM(J2:J81)</f>
        <v>60954.780000000006</v>
      </c>
      <c r="K83" s="7">
        <f t="shared" si="7"/>
        <v>66730.62999999999</v>
      </c>
      <c r="L83" s="7">
        <f t="shared" si="7"/>
        <v>58386</v>
      </c>
      <c r="M83" s="7"/>
    </row>
    <row r="84" spans="2:13" x14ac:dyDescent="0.25">
      <c r="H84" t="s">
        <v>1421</v>
      </c>
      <c r="I84" s="7">
        <f>I83/1.2</f>
        <v>84970.241666666669</v>
      </c>
      <c r="J84" s="7">
        <f>J83/1.2</f>
        <v>50795.650000000009</v>
      </c>
      <c r="K84" s="7">
        <f>K83/1.2</f>
        <v>55608.85833333333</v>
      </c>
    </row>
    <row r="85" spans="2:13" x14ac:dyDescent="0.25">
      <c r="H85" t="s">
        <v>1423</v>
      </c>
      <c r="I85" s="8">
        <f>+I83-I84</f>
        <v>16994.048333333325</v>
      </c>
      <c r="J85" s="34">
        <f>+J83-J84</f>
        <v>10159.129999999997</v>
      </c>
      <c r="K85" s="8">
        <f>+K83-K84</f>
        <v>11121.77166666666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5"/>
  <sheetViews>
    <sheetView topLeftCell="A43" workbookViewId="0">
      <selection activeCell="J65" sqref="J65"/>
    </sheetView>
  </sheetViews>
  <sheetFormatPr baseColWidth="10" defaultRowHeight="15" x14ac:dyDescent="0.25"/>
  <cols>
    <col min="2" max="2" width="29.42578125" bestFit="1" customWidth="1"/>
    <col min="6" max="6" width="13.42578125" bestFit="1" customWidth="1"/>
    <col min="8" max="9" width="16.85546875" customWidth="1"/>
    <col min="10" max="11" width="12.85546875" bestFit="1" customWidth="1"/>
  </cols>
  <sheetData>
    <row r="1" spans="1:16" x14ac:dyDescent="0.25">
      <c r="F1" s="12"/>
      <c r="G1" s="12"/>
      <c r="H1" s="13" t="s">
        <v>1429</v>
      </c>
      <c r="I1" s="13"/>
      <c r="J1" s="13"/>
      <c r="K1" s="13"/>
      <c r="L1" s="13"/>
      <c r="M1" s="13"/>
      <c r="N1" s="13"/>
      <c r="O1" s="13"/>
    </row>
    <row r="2" spans="1:16" x14ac:dyDescent="0.25">
      <c r="F2" s="12" t="s">
        <v>1430</v>
      </c>
      <c r="G2" s="14" t="s">
        <v>1420</v>
      </c>
      <c r="H2" s="13"/>
      <c r="I2" s="13">
        <v>20</v>
      </c>
      <c r="J2" s="13">
        <v>10</v>
      </c>
      <c r="K2" s="13">
        <v>5.5</v>
      </c>
      <c r="L2" s="13" t="s">
        <v>1431</v>
      </c>
      <c r="M2" s="13" t="s">
        <v>1428</v>
      </c>
      <c r="N2" s="13" t="s">
        <v>1432</v>
      </c>
      <c r="O2" s="13" t="s">
        <v>1433</v>
      </c>
      <c r="P2" s="13" t="s">
        <v>1434</v>
      </c>
    </row>
    <row r="3" spans="1:16" x14ac:dyDescent="0.25">
      <c r="A3" s="4" t="s">
        <v>671</v>
      </c>
      <c r="B3" s="4" t="s">
        <v>1352</v>
      </c>
      <c r="C3" s="5">
        <v>0</v>
      </c>
      <c r="D3" s="5">
        <v>3528</v>
      </c>
      <c r="E3" s="5">
        <v>-3528</v>
      </c>
      <c r="G3">
        <f>-E3+F3</f>
        <v>3528</v>
      </c>
      <c r="I3">
        <f>G3</f>
        <v>3528</v>
      </c>
    </row>
    <row r="4" spans="1:16" x14ac:dyDescent="0.25">
      <c r="A4" s="2" t="s">
        <v>672</v>
      </c>
      <c r="B4" s="2" t="s">
        <v>1353</v>
      </c>
      <c r="C4" s="3">
        <v>20384.2</v>
      </c>
      <c r="D4" s="3">
        <v>607878.18000000005</v>
      </c>
      <c r="E4" s="3">
        <v>-587493.98</v>
      </c>
      <c r="G4">
        <f>-E4+F4</f>
        <v>587493.98</v>
      </c>
      <c r="I4">
        <f>G4</f>
        <v>587493.98</v>
      </c>
    </row>
    <row r="5" spans="1:16" x14ac:dyDescent="0.25">
      <c r="A5" s="4" t="s">
        <v>673</v>
      </c>
      <c r="B5" s="4" t="s">
        <v>1354</v>
      </c>
      <c r="C5" s="5">
        <v>4279</v>
      </c>
      <c r="D5" s="5">
        <v>216551.24</v>
      </c>
      <c r="E5" s="5">
        <v>-212272.24</v>
      </c>
      <c r="G5">
        <f t="shared" ref="G5:G59" si="0">-E5+F5</f>
        <v>212272.24</v>
      </c>
      <c r="M5">
        <f>G5</f>
        <v>212272.24</v>
      </c>
    </row>
    <row r="6" spans="1:16" x14ac:dyDescent="0.25">
      <c r="A6" s="2" t="s">
        <v>674</v>
      </c>
      <c r="B6" s="2" t="s">
        <v>1355</v>
      </c>
      <c r="C6" s="3">
        <v>0</v>
      </c>
      <c r="D6" s="3">
        <v>185565.42</v>
      </c>
      <c r="E6" s="3">
        <v>-185565.42</v>
      </c>
      <c r="G6">
        <f t="shared" si="0"/>
        <v>185565.42</v>
      </c>
      <c r="N6">
        <f>G6</f>
        <v>185565.42</v>
      </c>
    </row>
    <row r="7" spans="1:16" x14ac:dyDescent="0.25">
      <c r="A7" s="4" t="s">
        <v>675</v>
      </c>
      <c r="B7" s="4" t="s">
        <v>1356</v>
      </c>
      <c r="C7" s="5">
        <v>0</v>
      </c>
      <c r="D7" s="5">
        <v>361.68</v>
      </c>
      <c r="E7" s="5">
        <v>-361.68</v>
      </c>
      <c r="G7">
        <f t="shared" si="0"/>
        <v>361.68</v>
      </c>
      <c r="I7">
        <f>G7</f>
        <v>361.68</v>
      </c>
    </row>
    <row r="8" spans="1:16" x14ac:dyDescent="0.25">
      <c r="A8" s="2" t="s">
        <v>676</v>
      </c>
      <c r="B8" s="2" t="s">
        <v>1357</v>
      </c>
      <c r="C8" s="3">
        <v>500</v>
      </c>
      <c r="D8" s="3">
        <v>13.68</v>
      </c>
      <c r="E8" s="3">
        <v>486.32</v>
      </c>
      <c r="G8">
        <f t="shared" si="0"/>
        <v>-486.32</v>
      </c>
      <c r="I8">
        <f>G8</f>
        <v>-486.32</v>
      </c>
    </row>
    <row r="9" spans="1:16" x14ac:dyDescent="0.25">
      <c r="A9" s="4" t="s">
        <v>677</v>
      </c>
      <c r="B9" s="4" t="s">
        <v>1358</v>
      </c>
      <c r="C9" s="5">
        <v>0</v>
      </c>
      <c r="D9" s="5">
        <v>718.9</v>
      </c>
      <c r="E9" s="5">
        <v>-718.9</v>
      </c>
      <c r="G9">
        <f t="shared" si="0"/>
        <v>718.9</v>
      </c>
      <c r="I9">
        <f>G9-58</f>
        <v>660.9</v>
      </c>
      <c r="N9">
        <v>58</v>
      </c>
    </row>
    <row r="10" spans="1:16" x14ac:dyDescent="0.25">
      <c r="A10" s="2" t="s">
        <v>678</v>
      </c>
      <c r="B10" s="2" t="s">
        <v>1359</v>
      </c>
      <c r="C10" s="3">
        <v>0</v>
      </c>
      <c r="D10" s="3">
        <v>70</v>
      </c>
      <c r="E10" s="3">
        <v>-70</v>
      </c>
      <c r="G10">
        <f t="shared" si="0"/>
        <v>70</v>
      </c>
      <c r="N10">
        <v>70</v>
      </c>
    </row>
    <row r="11" spans="1:16" x14ac:dyDescent="0.25">
      <c r="A11" s="4" t="s">
        <v>679</v>
      </c>
      <c r="B11" s="4" t="s">
        <v>1360</v>
      </c>
      <c r="C11" s="5">
        <v>0</v>
      </c>
      <c r="D11" s="5">
        <v>42.92</v>
      </c>
      <c r="E11" s="5">
        <v>-42.92</v>
      </c>
      <c r="G11">
        <f t="shared" si="0"/>
        <v>42.92</v>
      </c>
      <c r="I11">
        <f t="shared" ref="I11:I21" si="1">G11</f>
        <v>42.92</v>
      </c>
    </row>
    <row r="12" spans="1:16" x14ac:dyDescent="0.25">
      <c r="A12" s="2" t="s">
        <v>680</v>
      </c>
      <c r="B12" s="2" t="s">
        <v>1361</v>
      </c>
      <c r="C12" s="3">
        <v>0</v>
      </c>
      <c r="D12" s="3">
        <v>1281</v>
      </c>
      <c r="E12" s="3">
        <v>-1281</v>
      </c>
      <c r="G12">
        <f t="shared" si="0"/>
        <v>1281</v>
      </c>
      <c r="I12">
        <f t="shared" si="1"/>
        <v>1281</v>
      </c>
    </row>
    <row r="13" spans="1:16" x14ac:dyDescent="0.25">
      <c r="A13" s="4" t="s">
        <v>681</v>
      </c>
      <c r="B13" s="4" t="s">
        <v>1362</v>
      </c>
      <c r="C13" s="5">
        <v>0</v>
      </c>
      <c r="D13" s="5">
        <v>2832.9</v>
      </c>
      <c r="E13" s="5">
        <v>-2832.9</v>
      </c>
      <c r="G13">
        <f t="shared" si="0"/>
        <v>2832.9</v>
      </c>
      <c r="I13">
        <f t="shared" si="1"/>
        <v>2832.9</v>
      </c>
    </row>
    <row r="14" spans="1:16" x14ac:dyDescent="0.25">
      <c r="A14" s="2" t="s">
        <v>682</v>
      </c>
      <c r="B14" s="2" t="s">
        <v>1363</v>
      </c>
      <c r="C14" s="3">
        <v>0</v>
      </c>
      <c r="D14" s="3">
        <v>58199.08</v>
      </c>
      <c r="E14" s="3">
        <v>-58199.08</v>
      </c>
      <c r="G14">
        <f t="shared" si="0"/>
        <v>58199.08</v>
      </c>
      <c r="I14">
        <f t="shared" si="1"/>
        <v>58199.08</v>
      </c>
    </row>
    <row r="15" spans="1:16" x14ac:dyDescent="0.25">
      <c r="A15" s="4" t="s">
        <v>683</v>
      </c>
      <c r="B15" s="4" t="s">
        <v>1364</v>
      </c>
      <c r="C15" s="5">
        <v>0</v>
      </c>
      <c r="D15" s="5">
        <v>2100</v>
      </c>
      <c r="E15" s="5">
        <v>-2100</v>
      </c>
      <c r="G15">
        <f t="shared" si="0"/>
        <v>2100</v>
      </c>
      <c r="I15">
        <f t="shared" si="1"/>
        <v>2100</v>
      </c>
    </row>
    <row r="16" spans="1:16" x14ac:dyDescent="0.25">
      <c r="A16" s="2" t="s">
        <v>684</v>
      </c>
      <c r="B16" s="2" t="s">
        <v>1365</v>
      </c>
      <c r="C16" s="3">
        <v>0</v>
      </c>
      <c r="D16" s="3">
        <v>24300</v>
      </c>
      <c r="E16" s="3">
        <v>-24300</v>
      </c>
      <c r="G16">
        <f t="shared" si="0"/>
        <v>24300</v>
      </c>
      <c r="I16">
        <f t="shared" si="1"/>
        <v>24300</v>
      </c>
    </row>
    <row r="17" spans="1:12" x14ac:dyDescent="0.25">
      <c r="A17" s="4" t="s">
        <v>685</v>
      </c>
      <c r="B17" s="4" t="s">
        <v>1366</v>
      </c>
      <c r="C17" s="5">
        <v>0</v>
      </c>
      <c r="D17" s="5">
        <v>27856.14</v>
      </c>
      <c r="E17" s="5">
        <v>-27856.14</v>
      </c>
      <c r="G17">
        <f t="shared" si="0"/>
        <v>27856.14</v>
      </c>
      <c r="I17">
        <f t="shared" si="1"/>
        <v>27856.14</v>
      </c>
    </row>
    <row r="18" spans="1:12" x14ac:dyDescent="0.25">
      <c r="A18" s="2" t="s">
        <v>686</v>
      </c>
      <c r="B18" s="2" t="s">
        <v>1367</v>
      </c>
      <c r="C18" s="3">
        <v>0</v>
      </c>
      <c r="D18" s="3">
        <v>13900</v>
      </c>
      <c r="E18" s="3">
        <v>-13900</v>
      </c>
      <c r="G18">
        <f t="shared" si="0"/>
        <v>13900</v>
      </c>
      <c r="I18">
        <f t="shared" si="1"/>
        <v>13900</v>
      </c>
    </row>
    <row r="19" spans="1:12" x14ac:dyDescent="0.25">
      <c r="A19" s="4" t="s">
        <v>687</v>
      </c>
      <c r="B19" s="4" t="s">
        <v>1368</v>
      </c>
      <c r="C19" s="5">
        <v>0</v>
      </c>
      <c r="D19" s="5">
        <v>32600</v>
      </c>
      <c r="E19" s="5">
        <v>-32600</v>
      </c>
      <c r="G19">
        <f t="shared" si="0"/>
        <v>32600</v>
      </c>
      <c r="I19">
        <f t="shared" si="1"/>
        <v>32600</v>
      </c>
    </row>
    <row r="20" spans="1:12" x14ac:dyDescent="0.25">
      <c r="A20" s="2" t="s">
        <v>688</v>
      </c>
      <c r="B20" s="2" t="s">
        <v>1369</v>
      </c>
      <c r="C20" s="3">
        <v>0</v>
      </c>
      <c r="D20" s="3">
        <v>25898.33</v>
      </c>
      <c r="E20" s="3">
        <v>-25898.33</v>
      </c>
      <c r="G20">
        <f t="shared" si="0"/>
        <v>25898.33</v>
      </c>
      <c r="I20">
        <f t="shared" si="1"/>
        <v>25898.33</v>
      </c>
    </row>
    <row r="21" spans="1:12" x14ac:dyDescent="0.25">
      <c r="A21" s="4" t="s">
        <v>689</v>
      </c>
      <c r="B21" s="4" t="s">
        <v>1370</v>
      </c>
      <c r="C21" s="5">
        <v>0</v>
      </c>
      <c r="D21" s="5">
        <v>7335.8</v>
      </c>
      <c r="E21" s="5">
        <v>-7335.8</v>
      </c>
      <c r="G21">
        <f t="shared" si="0"/>
        <v>7335.8</v>
      </c>
      <c r="I21">
        <f t="shared" si="1"/>
        <v>7335.8</v>
      </c>
    </row>
    <row r="22" spans="1:12" x14ac:dyDescent="0.25">
      <c r="A22" s="2" t="s">
        <v>690</v>
      </c>
      <c r="B22" s="2" t="s">
        <v>1371</v>
      </c>
      <c r="C22" s="3">
        <v>6040</v>
      </c>
      <c r="D22" s="3">
        <v>70910.67</v>
      </c>
      <c r="E22" s="3">
        <v>-64870.67</v>
      </c>
      <c r="G22">
        <f t="shared" si="0"/>
        <v>64870.67</v>
      </c>
      <c r="I22">
        <f>G22-495</f>
        <v>64375.67</v>
      </c>
      <c r="J22">
        <v>495</v>
      </c>
    </row>
    <row r="23" spans="1:12" x14ac:dyDescent="0.25">
      <c r="A23" s="4" t="s">
        <v>691</v>
      </c>
      <c r="B23" s="4" t="s">
        <v>1372</v>
      </c>
      <c r="C23" s="5">
        <v>0</v>
      </c>
      <c r="D23" s="5">
        <v>435</v>
      </c>
      <c r="E23" s="5">
        <v>-435</v>
      </c>
      <c r="G23">
        <f t="shared" si="0"/>
        <v>435</v>
      </c>
      <c r="I23">
        <f>G23</f>
        <v>435</v>
      </c>
    </row>
    <row r="24" spans="1:12" x14ac:dyDescent="0.25">
      <c r="A24" s="2" t="s">
        <v>692</v>
      </c>
      <c r="B24" s="2" t="s">
        <v>1373</v>
      </c>
      <c r="C24" s="3">
        <v>0</v>
      </c>
      <c r="D24" s="3">
        <v>4200.01</v>
      </c>
      <c r="E24" s="3">
        <v>-4200.01</v>
      </c>
      <c r="G24">
        <f t="shared" si="0"/>
        <v>4200.01</v>
      </c>
      <c r="I24">
        <f>G24</f>
        <v>4200.01</v>
      </c>
    </row>
    <row r="25" spans="1:12" x14ac:dyDescent="0.25">
      <c r="A25" s="4" t="s">
        <v>693</v>
      </c>
      <c r="B25" s="4" t="s">
        <v>1374</v>
      </c>
      <c r="C25" s="5">
        <v>0</v>
      </c>
      <c r="D25" s="5">
        <v>13500</v>
      </c>
      <c r="E25" s="5">
        <v>-13500</v>
      </c>
      <c r="G25">
        <f t="shared" si="0"/>
        <v>13500</v>
      </c>
      <c r="I25">
        <f>G25</f>
        <v>13500</v>
      </c>
    </row>
    <row r="26" spans="1:12" x14ac:dyDescent="0.25">
      <c r="A26" s="2" t="s">
        <v>694</v>
      </c>
      <c r="B26" s="2" t="s">
        <v>1375</v>
      </c>
      <c r="C26" s="3">
        <v>0</v>
      </c>
      <c r="D26" s="3">
        <v>5033.2700000000004</v>
      </c>
      <c r="E26" s="3">
        <v>-5033.2700000000004</v>
      </c>
      <c r="G26">
        <f t="shared" si="0"/>
        <v>5033.2700000000004</v>
      </c>
      <c r="L26">
        <f>G26</f>
        <v>5033.2700000000004</v>
      </c>
    </row>
    <row r="27" spans="1:12" x14ac:dyDescent="0.25">
      <c r="A27" s="4" t="s">
        <v>695</v>
      </c>
      <c r="B27" s="4" t="s">
        <v>1376</v>
      </c>
      <c r="C27" s="5">
        <v>0</v>
      </c>
      <c r="D27" s="5">
        <v>11702.72</v>
      </c>
      <c r="E27" s="5">
        <v>-11702.72</v>
      </c>
      <c r="G27">
        <f t="shared" si="0"/>
        <v>11702.72</v>
      </c>
      <c r="L27">
        <f>G27</f>
        <v>11702.72</v>
      </c>
    </row>
    <row r="28" spans="1:12" x14ac:dyDescent="0.25">
      <c r="A28" s="2" t="s">
        <v>696</v>
      </c>
      <c r="B28" s="2" t="s">
        <v>1377</v>
      </c>
      <c r="C28" s="3">
        <v>0</v>
      </c>
      <c r="D28" s="3">
        <v>160924.44</v>
      </c>
      <c r="E28" s="3">
        <v>-160924.44</v>
      </c>
      <c r="G28">
        <f t="shared" si="0"/>
        <v>160924.44</v>
      </c>
      <c r="L28">
        <f>G28</f>
        <v>160924.44</v>
      </c>
    </row>
    <row r="29" spans="1:12" x14ac:dyDescent="0.25">
      <c r="A29" s="4" t="s">
        <v>697</v>
      </c>
      <c r="B29" s="4" t="s">
        <v>1378</v>
      </c>
      <c r="C29" s="5">
        <v>64118.1</v>
      </c>
      <c r="D29" s="5">
        <v>74440.2</v>
      </c>
      <c r="E29" s="5">
        <v>-10322.1</v>
      </c>
      <c r="G29">
        <f t="shared" si="0"/>
        <v>10322.1</v>
      </c>
      <c r="I29">
        <f>G29</f>
        <v>10322.1</v>
      </c>
    </row>
    <row r="30" spans="1:12" x14ac:dyDescent="0.25">
      <c r="A30" s="2" t="s">
        <v>698</v>
      </c>
      <c r="B30" s="2" t="s">
        <v>1379</v>
      </c>
      <c r="C30" s="3">
        <v>21372.7</v>
      </c>
      <c r="D30" s="3">
        <v>85490.8</v>
      </c>
      <c r="E30" s="3">
        <v>-64118.1</v>
      </c>
      <c r="G30">
        <f t="shared" si="0"/>
        <v>64118.1</v>
      </c>
      <c r="L30">
        <f>G30</f>
        <v>64118.1</v>
      </c>
    </row>
    <row r="31" spans="1:12" x14ac:dyDescent="0.25">
      <c r="A31" s="4" t="s">
        <v>699</v>
      </c>
      <c r="B31" s="4" t="s">
        <v>1380</v>
      </c>
      <c r="C31" s="5">
        <v>0</v>
      </c>
      <c r="D31" s="5">
        <v>27950</v>
      </c>
      <c r="E31" s="5">
        <v>-27950</v>
      </c>
      <c r="G31">
        <f t="shared" si="0"/>
        <v>27950</v>
      </c>
      <c r="I31">
        <f>G31</f>
        <v>27950</v>
      </c>
    </row>
    <row r="32" spans="1:12" x14ac:dyDescent="0.25">
      <c r="A32" s="2" t="s">
        <v>700</v>
      </c>
      <c r="B32" s="2" t="s">
        <v>1381</v>
      </c>
      <c r="C32" s="3">
        <v>2692.92</v>
      </c>
      <c r="D32" s="3">
        <v>22692.92</v>
      </c>
      <c r="E32" s="3">
        <v>-20000</v>
      </c>
      <c r="F32" s="31">
        <v>149.75</v>
      </c>
      <c r="G32">
        <f t="shared" si="0"/>
        <v>20149.75</v>
      </c>
      <c r="I32">
        <f>G32</f>
        <v>20149.75</v>
      </c>
    </row>
    <row r="33" spans="1:15" x14ac:dyDescent="0.25">
      <c r="A33" s="4" t="s">
        <v>701</v>
      </c>
      <c r="B33" s="4" t="s">
        <v>1382</v>
      </c>
      <c r="C33" s="5">
        <v>0</v>
      </c>
      <c r="D33" s="5">
        <v>28863.5</v>
      </c>
      <c r="E33" s="5">
        <v>-28863.5</v>
      </c>
      <c r="F33">
        <f>-3271.57-4777.65</f>
        <v>-8049.2199999999993</v>
      </c>
      <c r="G33">
        <f t="shared" si="0"/>
        <v>20814.28</v>
      </c>
      <c r="I33">
        <f>G33</f>
        <v>20814.28</v>
      </c>
    </row>
    <row r="34" spans="1:15" x14ac:dyDescent="0.25">
      <c r="A34" s="2" t="s">
        <v>702</v>
      </c>
      <c r="B34" s="2" t="s">
        <v>1383</v>
      </c>
      <c r="C34" s="3">
        <v>0</v>
      </c>
      <c r="D34" s="3">
        <v>3600</v>
      </c>
      <c r="E34" s="3">
        <v>-3600</v>
      </c>
      <c r="G34">
        <f t="shared" si="0"/>
        <v>3600</v>
      </c>
      <c r="I34">
        <f>G34</f>
        <v>3600</v>
      </c>
    </row>
    <row r="35" spans="1:15" x14ac:dyDescent="0.25">
      <c r="A35" s="4" t="s">
        <v>703</v>
      </c>
      <c r="B35" s="4" t="s">
        <v>1384</v>
      </c>
      <c r="C35" s="5">
        <v>110.83</v>
      </c>
      <c r="D35" s="5">
        <v>3709.31</v>
      </c>
      <c r="E35" s="5">
        <v>-3598.48</v>
      </c>
      <c r="G35">
        <f t="shared" si="0"/>
        <v>3598.48</v>
      </c>
      <c r="I35">
        <f>G35</f>
        <v>3598.48</v>
      </c>
    </row>
    <row r="36" spans="1:15" x14ac:dyDescent="0.25">
      <c r="A36" s="2" t="s">
        <v>704</v>
      </c>
      <c r="B36" s="2" t="s">
        <v>1385</v>
      </c>
      <c r="C36" s="3">
        <v>0</v>
      </c>
      <c r="D36" s="3">
        <v>3203.5</v>
      </c>
      <c r="E36" s="3">
        <v>-3203.5</v>
      </c>
      <c r="G36">
        <f t="shared" si="0"/>
        <v>3203.5</v>
      </c>
      <c r="L36">
        <f>120+100+90</f>
        <v>310</v>
      </c>
      <c r="M36">
        <f>300+200</f>
        <v>500</v>
      </c>
      <c r="N36">
        <f>G36-L36-M36</f>
        <v>2393.5</v>
      </c>
    </row>
    <row r="37" spans="1:15" x14ac:dyDescent="0.25">
      <c r="A37" s="4" t="s">
        <v>705</v>
      </c>
      <c r="B37" s="4" t="s">
        <v>1386</v>
      </c>
      <c r="C37" s="5">
        <v>0</v>
      </c>
      <c r="D37" s="5">
        <v>1533.17</v>
      </c>
      <c r="E37" s="5">
        <v>-1533.17</v>
      </c>
      <c r="G37">
        <f t="shared" si="0"/>
        <v>1533.17</v>
      </c>
      <c r="I37">
        <f>G37</f>
        <v>1533.17</v>
      </c>
    </row>
    <row r="38" spans="1:15" x14ac:dyDescent="0.25">
      <c r="A38" s="2" t="s">
        <v>706</v>
      </c>
      <c r="B38" s="2" t="s">
        <v>1387</v>
      </c>
      <c r="C38" s="3">
        <v>270.54000000000002</v>
      </c>
      <c r="D38" s="3">
        <v>65704.95</v>
      </c>
      <c r="E38" s="3">
        <v>-65434.41</v>
      </c>
      <c r="G38">
        <f t="shared" si="0"/>
        <v>65434.41</v>
      </c>
      <c r="I38">
        <f>G38</f>
        <v>65434.41</v>
      </c>
    </row>
    <row r="39" spans="1:15" x14ac:dyDescent="0.25">
      <c r="A39" s="4" t="s">
        <v>707</v>
      </c>
      <c r="B39" s="4" t="s">
        <v>1388</v>
      </c>
      <c r="C39" s="5">
        <v>105.8</v>
      </c>
      <c r="D39" s="5">
        <v>160482.91</v>
      </c>
      <c r="E39" s="5">
        <v>-160377.10999999999</v>
      </c>
      <c r="G39">
        <f t="shared" si="0"/>
        <v>160377.10999999999</v>
      </c>
      <c r="I39">
        <v>5430</v>
      </c>
      <c r="J39">
        <f>G39-5430</f>
        <v>154947.10999999999</v>
      </c>
    </row>
    <row r="40" spans="1:15" x14ac:dyDescent="0.25">
      <c r="A40" s="2" t="s">
        <v>708</v>
      </c>
      <c r="B40" s="2" t="s">
        <v>1389</v>
      </c>
      <c r="C40" s="3">
        <v>0</v>
      </c>
      <c r="D40" s="3">
        <v>3563.62</v>
      </c>
      <c r="E40" s="3">
        <v>-3563.62</v>
      </c>
      <c r="G40">
        <f t="shared" si="0"/>
        <v>3563.62</v>
      </c>
      <c r="L40">
        <f>G40</f>
        <v>3563.62</v>
      </c>
    </row>
    <row r="41" spans="1:15" x14ac:dyDescent="0.25">
      <c r="A41" s="4" t="s">
        <v>709</v>
      </c>
      <c r="B41" s="4" t="s">
        <v>1390</v>
      </c>
      <c r="C41" s="5">
        <v>0</v>
      </c>
      <c r="D41" s="5">
        <v>14074.89</v>
      </c>
      <c r="E41" s="5">
        <v>-14074.89</v>
      </c>
      <c r="G41">
        <f t="shared" si="0"/>
        <v>14074.89</v>
      </c>
      <c r="I41">
        <f>G41-J41</f>
        <v>7435.8899999999994</v>
      </c>
      <c r="J41">
        <f>45+6594</f>
        <v>6639</v>
      </c>
    </row>
    <row r="42" spans="1:15" x14ac:dyDescent="0.25">
      <c r="A42" s="2" t="s">
        <v>710</v>
      </c>
      <c r="B42" s="2" t="s">
        <v>1391</v>
      </c>
      <c r="C42" s="3">
        <v>1278.75</v>
      </c>
      <c r="D42" s="3">
        <v>11673.87</v>
      </c>
      <c r="E42" s="3">
        <v>-10395.120000000001</v>
      </c>
      <c r="G42">
        <f t="shared" si="0"/>
        <v>10395.120000000001</v>
      </c>
      <c r="L42">
        <f>G42</f>
        <v>10395.120000000001</v>
      </c>
    </row>
    <row r="43" spans="1:15" x14ac:dyDescent="0.25">
      <c r="A43" s="4" t="s">
        <v>711</v>
      </c>
      <c r="B43" s="4" t="s">
        <v>1392</v>
      </c>
      <c r="C43" s="5">
        <v>0</v>
      </c>
      <c r="D43" s="5">
        <v>6985.6</v>
      </c>
      <c r="E43" s="5">
        <v>-6985.6</v>
      </c>
      <c r="G43">
        <f t="shared" si="0"/>
        <v>6985.6</v>
      </c>
      <c r="I43">
        <f>G43</f>
        <v>6985.6</v>
      </c>
    </row>
    <row r="44" spans="1:15" x14ac:dyDescent="0.25">
      <c r="A44" s="2" t="s">
        <v>712</v>
      </c>
      <c r="B44" s="2" t="s">
        <v>1393</v>
      </c>
      <c r="C44" s="3">
        <v>691.9</v>
      </c>
      <c r="D44" s="3">
        <v>14854.65</v>
      </c>
      <c r="E44" s="3">
        <v>-14162.75</v>
      </c>
      <c r="G44">
        <f t="shared" si="0"/>
        <v>14162.75</v>
      </c>
      <c r="L44">
        <f>G44</f>
        <v>14162.75</v>
      </c>
    </row>
    <row r="45" spans="1:15" x14ac:dyDescent="0.25">
      <c r="A45" s="4" t="s">
        <v>713</v>
      </c>
      <c r="B45" s="4" t="s">
        <v>1394</v>
      </c>
      <c r="C45" s="5">
        <v>0</v>
      </c>
      <c r="D45" s="5">
        <v>854.09</v>
      </c>
      <c r="E45" s="5">
        <v>-854.09</v>
      </c>
      <c r="G45">
        <f t="shared" si="0"/>
        <v>854.09</v>
      </c>
      <c r="I45">
        <f>G45</f>
        <v>854.09</v>
      </c>
    </row>
    <row r="46" spans="1:15" x14ac:dyDescent="0.25">
      <c r="A46" s="2" t="s">
        <v>714</v>
      </c>
      <c r="B46" s="2" t="s">
        <v>1395</v>
      </c>
      <c r="C46" s="3">
        <v>103803.09</v>
      </c>
      <c r="D46" s="3">
        <v>0</v>
      </c>
      <c r="E46" s="3">
        <v>103803.09</v>
      </c>
      <c r="G46">
        <f t="shared" si="0"/>
        <v>-103803.09</v>
      </c>
      <c r="O46">
        <f>G46</f>
        <v>-103803.09</v>
      </c>
    </row>
    <row r="47" spans="1:15" x14ac:dyDescent="0.25">
      <c r="A47" s="4" t="s">
        <v>715</v>
      </c>
      <c r="B47" s="4" t="s">
        <v>1396</v>
      </c>
      <c r="C47" s="5">
        <v>1023778</v>
      </c>
      <c r="D47" s="5">
        <v>0</v>
      </c>
      <c r="E47" s="5">
        <v>1023778</v>
      </c>
      <c r="G47">
        <f t="shared" si="0"/>
        <v>-1023778</v>
      </c>
      <c r="O47">
        <f t="shared" ref="O47:O49" si="2">G47</f>
        <v>-1023778</v>
      </c>
    </row>
    <row r="48" spans="1:15" x14ac:dyDescent="0.25">
      <c r="A48" s="2" t="s">
        <v>716</v>
      </c>
      <c r="B48" s="2" t="s">
        <v>1397</v>
      </c>
      <c r="C48" s="3">
        <v>1085606</v>
      </c>
      <c r="D48" s="3">
        <v>0</v>
      </c>
      <c r="E48" s="3">
        <v>1085606</v>
      </c>
      <c r="G48">
        <f t="shared" si="0"/>
        <v>-1085606</v>
      </c>
      <c r="O48">
        <f t="shared" si="2"/>
        <v>-1085606</v>
      </c>
    </row>
    <row r="49" spans="1:16" x14ac:dyDescent="0.25">
      <c r="A49" s="4" t="s">
        <v>717</v>
      </c>
      <c r="B49" s="4" t="s">
        <v>1398</v>
      </c>
      <c r="C49" s="5">
        <v>2873088</v>
      </c>
      <c r="D49" s="5">
        <v>0</v>
      </c>
      <c r="E49" s="5">
        <v>2873088</v>
      </c>
      <c r="G49">
        <f t="shared" si="0"/>
        <v>-2873088</v>
      </c>
      <c r="O49">
        <f t="shared" si="2"/>
        <v>-2873088</v>
      </c>
    </row>
    <row r="50" spans="1:16" x14ac:dyDescent="0.25">
      <c r="A50" s="2" t="s">
        <v>718</v>
      </c>
      <c r="B50" s="2" t="s">
        <v>1399</v>
      </c>
      <c r="C50" s="3">
        <v>0</v>
      </c>
      <c r="D50" s="3">
        <v>33026.019999999997</v>
      </c>
      <c r="E50" s="3">
        <v>-33026.019999999997</v>
      </c>
      <c r="G50">
        <f t="shared" si="0"/>
        <v>33026.019999999997</v>
      </c>
      <c r="I50">
        <f>G50</f>
        <v>33026.019999999997</v>
      </c>
    </row>
    <row r="51" spans="1:16" x14ac:dyDescent="0.25">
      <c r="A51" s="4" t="s">
        <v>719</v>
      </c>
      <c r="B51" s="4" t="s">
        <v>1400</v>
      </c>
      <c r="C51" s="5">
        <v>0</v>
      </c>
      <c r="D51" s="5">
        <v>6550</v>
      </c>
      <c r="E51" s="5">
        <v>-6550</v>
      </c>
      <c r="G51">
        <f t="shared" si="0"/>
        <v>6550</v>
      </c>
      <c r="O51">
        <f>G51</f>
        <v>6550</v>
      </c>
    </row>
    <row r="52" spans="1:16" x14ac:dyDescent="0.25">
      <c r="A52" s="2" t="s">
        <v>720</v>
      </c>
      <c r="B52" s="2" t="s">
        <v>1401</v>
      </c>
      <c r="C52" s="3">
        <v>0</v>
      </c>
      <c r="D52" s="3">
        <v>11040.67</v>
      </c>
      <c r="E52" s="3">
        <v>-11040.67</v>
      </c>
      <c r="G52">
        <f t="shared" si="0"/>
        <v>11040.67</v>
      </c>
      <c r="O52">
        <f>G52</f>
        <v>11040.67</v>
      </c>
    </row>
    <row r="53" spans="1:16" x14ac:dyDescent="0.25">
      <c r="A53" s="4" t="s">
        <v>721</v>
      </c>
      <c r="B53" s="4" t="s">
        <v>1402</v>
      </c>
      <c r="C53" s="5">
        <v>0</v>
      </c>
      <c r="D53" s="5">
        <v>252.53</v>
      </c>
      <c r="E53" s="5">
        <v>-252.53</v>
      </c>
      <c r="G53">
        <f t="shared" si="0"/>
        <v>252.53</v>
      </c>
      <c r="O53">
        <f>G53</f>
        <v>252.53</v>
      </c>
    </row>
    <row r="54" spans="1:16" x14ac:dyDescent="0.25">
      <c r="A54" s="2" t="s">
        <v>722</v>
      </c>
      <c r="B54" s="2" t="s">
        <v>1403</v>
      </c>
      <c r="C54" s="3">
        <v>0</v>
      </c>
      <c r="D54" s="3">
        <v>28365</v>
      </c>
      <c r="E54" s="3">
        <v>-28365</v>
      </c>
      <c r="G54">
        <f t="shared" si="0"/>
        <v>28365</v>
      </c>
      <c r="I54">
        <f>G54-L54-M54</f>
        <v>16615</v>
      </c>
      <c r="L54">
        <f>9650+500</f>
        <v>10150</v>
      </c>
      <c r="M54">
        <v>1600</v>
      </c>
    </row>
    <row r="55" spans="1:16" x14ac:dyDescent="0.25">
      <c r="A55" s="4" t="s">
        <v>723</v>
      </c>
      <c r="B55" s="4" t="s">
        <v>1404</v>
      </c>
      <c r="C55" s="5">
        <v>0</v>
      </c>
      <c r="D55" s="5">
        <v>25605.759999999998</v>
      </c>
      <c r="E55" s="5">
        <v>-25605.759999999998</v>
      </c>
      <c r="G55">
        <f t="shared" si="0"/>
        <v>25605.759999999998</v>
      </c>
      <c r="O55">
        <f>G55</f>
        <v>25605.759999999998</v>
      </c>
    </row>
    <row r="56" spans="1:16" x14ac:dyDescent="0.25">
      <c r="A56" s="2" t="s">
        <v>724</v>
      </c>
      <c r="B56" s="2" t="s">
        <v>1405</v>
      </c>
      <c r="C56" s="3">
        <v>0</v>
      </c>
      <c r="D56" s="3">
        <v>2.76</v>
      </c>
      <c r="E56" s="3">
        <v>-2.76</v>
      </c>
      <c r="G56">
        <f t="shared" si="0"/>
        <v>2.76</v>
      </c>
      <c r="O56">
        <f t="shared" ref="O56" si="3">G56</f>
        <v>2.76</v>
      </c>
    </row>
    <row r="57" spans="1:16" x14ac:dyDescent="0.25">
      <c r="A57" s="4" t="s">
        <v>725</v>
      </c>
      <c r="B57" s="4" t="s">
        <v>1406</v>
      </c>
      <c r="C57" s="5">
        <v>0</v>
      </c>
      <c r="D57" s="5">
        <v>5721.2</v>
      </c>
      <c r="E57" s="5">
        <v>-5721.2</v>
      </c>
      <c r="G57">
        <f t="shared" si="0"/>
        <v>5721.2</v>
      </c>
      <c r="I57">
        <f>G57-3670.46</f>
        <v>2050.7399999999998</v>
      </c>
      <c r="L57">
        <v>3670.46</v>
      </c>
    </row>
    <row r="58" spans="1:16" x14ac:dyDescent="0.25">
      <c r="A58" s="2" t="s">
        <v>726</v>
      </c>
      <c r="B58" s="2" t="s">
        <v>1407</v>
      </c>
      <c r="C58" s="3">
        <v>0</v>
      </c>
      <c r="D58" s="3">
        <v>3391.54</v>
      </c>
      <c r="E58" s="3">
        <v>-3391.54</v>
      </c>
      <c r="G58">
        <f t="shared" si="0"/>
        <v>3391.54</v>
      </c>
      <c r="O58">
        <f>G58</f>
        <v>3391.54</v>
      </c>
    </row>
    <row r="59" spans="1:16" x14ac:dyDescent="0.25">
      <c r="A59" s="4" t="s">
        <v>727</v>
      </c>
      <c r="B59" s="4" t="s">
        <v>1408</v>
      </c>
      <c r="C59" s="5">
        <v>0</v>
      </c>
      <c r="D59" s="5">
        <v>33831.019999999997</v>
      </c>
      <c r="E59" s="5">
        <v>-33831.019999999997</v>
      </c>
      <c r="G59">
        <f t="shared" si="0"/>
        <v>33831.019999999997</v>
      </c>
      <c r="O59">
        <f>G59</f>
        <v>33831.019999999997</v>
      </c>
    </row>
    <row r="61" spans="1:16" x14ac:dyDescent="0.25">
      <c r="E61">
        <f t="shared" ref="E61:O61" si="4">SUM(E3:E59)</f>
        <v>3052915.97</v>
      </c>
      <c r="F61">
        <f t="shared" si="4"/>
        <v>-7899.4699999999993</v>
      </c>
      <c r="G61">
        <f t="shared" si="4"/>
        <v>-3060815.44</v>
      </c>
      <c r="H61" s="21">
        <f t="shared" si="4"/>
        <v>0</v>
      </c>
      <c r="I61" s="22">
        <f t="shared" si="4"/>
        <v>1096214.6200000001</v>
      </c>
      <c r="J61" s="22">
        <f t="shared" si="4"/>
        <v>162081.10999999999</v>
      </c>
      <c r="K61">
        <f t="shared" si="4"/>
        <v>0</v>
      </c>
      <c r="L61">
        <f t="shared" si="4"/>
        <v>284030.48000000004</v>
      </c>
      <c r="M61">
        <f t="shared" si="4"/>
        <v>214372.24</v>
      </c>
      <c r="N61">
        <f t="shared" si="4"/>
        <v>188086.92</v>
      </c>
      <c r="O61">
        <f t="shared" si="4"/>
        <v>-5005600.8100000005</v>
      </c>
      <c r="P61">
        <f>SUM(I61:O61)</f>
        <v>-3060815.4400000004</v>
      </c>
    </row>
    <row r="62" spans="1:16" x14ac:dyDescent="0.25">
      <c r="G62">
        <f>E61-F61</f>
        <v>3060815.4400000004</v>
      </c>
      <c r="H62" s="22"/>
      <c r="I62" s="22"/>
      <c r="J62" s="22"/>
    </row>
    <row r="63" spans="1:16" x14ac:dyDescent="0.25">
      <c r="H63" s="21" t="s">
        <v>1423</v>
      </c>
      <c r="I63" s="22">
        <f>I61*0.2</f>
        <v>219242.92400000003</v>
      </c>
      <c r="J63" s="22">
        <f>J61*0.1</f>
        <v>16208.110999999999</v>
      </c>
    </row>
    <row r="65" spans="6:14" x14ac:dyDescent="0.25">
      <c r="H65" s="23">
        <v>0.2</v>
      </c>
      <c r="I65" s="24">
        <v>0.1</v>
      </c>
      <c r="J65" s="23"/>
    </row>
    <row r="66" spans="6:14" x14ac:dyDescent="0.25">
      <c r="F66" s="13" t="s">
        <v>1454</v>
      </c>
      <c r="G66" s="13"/>
      <c r="H66" s="25">
        <v>44573000</v>
      </c>
      <c r="I66" s="25">
        <v>44572100</v>
      </c>
      <c r="J66" s="25"/>
      <c r="K66" s="6"/>
      <c r="L66" s="6"/>
      <c r="M66" s="6"/>
      <c r="N66" s="6"/>
    </row>
    <row r="67" spans="6:14" x14ac:dyDescent="0.25">
      <c r="F67" s="6"/>
      <c r="G67" s="6"/>
      <c r="H67" s="6"/>
      <c r="I67" s="6"/>
      <c r="J67" s="6"/>
      <c r="K67" s="6"/>
      <c r="L67" s="6"/>
      <c r="M67" s="6"/>
      <c r="N67" s="6"/>
    </row>
    <row r="68" spans="6:14" x14ac:dyDescent="0.25">
      <c r="F68" s="6" t="s">
        <v>1455</v>
      </c>
      <c r="G68" s="6"/>
      <c r="H68" s="6">
        <v>258073.85</v>
      </c>
      <c r="I68" s="6">
        <v>16218.83</v>
      </c>
      <c r="J68" s="6"/>
      <c r="K68" s="6"/>
      <c r="L68" s="6"/>
      <c r="M68" s="6"/>
      <c r="N68" s="6"/>
    </row>
    <row r="69" spans="6:14" x14ac:dyDescent="0.25">
      <c r="F69" s="6" t="str">
        <f>"- a nouveaux"</f>
        <v>- a nouveaux</v>
      </c>
      <c r="G69" s="6"/>
      <c r="H69" s="6">
        <v>-32860.97</v>
      </c>
      <c r="I69" s="6">
        <v>0.06</v>
      </c>
      <c r="J69" s="6"/>
      <c r="K69" s="6"/>
      <c r="L69" s="6"/>
      <c r="M69" s="6"/>
      <c r="N69" s="6"/>
    </row>
    <row r="70" spans="6:14" x14ac:dyDescent="0.25">
      <c r="F70" s="6" t="str">
        <f>"-avoirs"</f>
        <v>-avoirs</v>
      </c>
      <c r="G70" s="6"/>
      <c r="H70" s="6">
        <v>-5928.92</v>
      </c>
      <c r="I70" s="6">
        <f>-10.92</f>
        <v>-10.92</v>
      </c>
      <c r="J70" s="6"/>
      <c r="K70" s="6"/>
      <c r="L70" s="6"/>
      <c r="M70" s="6"/>
      <c r="N70" s="6"/>
    </row>
    <row r="71" spans="6:14" x14ac:dyDescent="0.25">
      <c r="F71" s="6" t="s">
        <v>1456</v>
      </c>
      <c r="G71" s="6"/>
      <c r="H71" s="26">
        <f>H68+H69+H70</f>
        <v>219283.96</v>
      </c>
      <c r="I71" s="27">
        <f>I68+I69+I70</f>
        <v>16207.97</v>
      </c>
      <c r="J71" s="6">
        <f>J68+J69+J70</f>
        <v>0</v>
      </c>
      <c r="K71" s="6">
        <f>H71+I71</f>
        <v>235491.93</v>
      </c>
      <c r="L71" s="6" t="str">
        <f>" = tva a declarer liasse fiscale"</f>
        <v xml:space="preserve"> = tva a declarer liasse fiscale</v>
      </c>
      <c r="M71" s="6"/>
      <c r="N71" s="6"/>
    </row>
    <row r="72" spans="6:14" x14ac:dyDescent="0.25">
      <c r="F72" s="6"/>
      <c r="G72" s="6"/>
      <c r="H72" s="6">
        <f>+H71/0.2</f>
        <v>1096419.7999999998</v>
      </c>
      <c r="I72" s="6">
        <f>I71/0.1</f>
        <v>162079.69999999998</v>
      </c>
      <c r="J72" s="6"/>
      <c r="K72" s="6"/>
      <c r="L72" s="6"/>
      <c r="M72" s="6"/>
      <c r="N72" s="6"/>
    </row>
    <row r="73" spans="6:14" x14ac:dyDescent="0.25">
      <c r="F73" s="28" t="s">
        <v>1457</v>
      </c>
      <c r="G73" s="28"/>
      <c r="H73" s="28">
        <f>I63-H71</f>
        <v>-41.035999999963678</v>
      </c>
      <c r="I73" s="28">
        <f>J63-I71</f>
        <v>0.14099999999962165</v>
      </c>
      <c r="J73" s="6">
        <f>J64-J71</f>
        <v>0</v>
      </c>
      <c r="K73" s="6"/>
      <c r="L73" s="6"/>
      <c r="M73" s="6"/>
      <c r="N73" s="6"/>
    </row>
    <row r="74" spans="6:14" x14ac:dyDescent="0.25">
      <c r="F74" s="28" t="s">
        <v>1458</v>
      </c>
      <c r="G74" s="28"/>
      <c r="H74" s="28">
        <f>H73/0.196</f>
        <v>-209.36734693859017</v>
      </c>
      <c r="I74" s="28">
        <f>I73/0.1</f>
        <v>1.4099999999962165</v>
      </c>
      <c r="J74" s="6"/>
      <c r="K74" s="6"/>
      <c r="L74" s="6"/>
      <c r="M74" s="6"/>
      <c r="N74" s="6"/>
    </row>
    <row r="75" spans="6:14" x14ac:dyDescent="0.25">
      <c r="F75" s="6"/>
      <c r="G75" s="6"/>
      <c r="H75" s="29" t="s">
        <v>1459</v>
      </c>
      <c r="I75" s="29" t="s">
        <v>1459</v>
      </c>
      <c r="J75" s="30"/>
      <c r="K75" s="30"/>
      <c r="L75" s="6"/>
      <c r="M75" s="6"/>
      <c r="N75" s="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50"/>
  <sheetViews>
    <sheetView tabSelected="1" topLeftCell="A17" workbookViewId="0">
      <selection activeCell="J46" sqref="J46"/>
    </sheetView>
  </sheetViews>
  <sheetFormatPr baseColWidth="10" defaultRowHeight="15" x14ac:dyDescent="0.25"/>
  <cols>
    <col min="3" max="3" width="28.42578125" bestFit="1" customWidth="1"/>
    <col min="4" max="6" width="12.85546875" bestFit="1" customWidth="1"/>
    <col min="7" max="7" width="11.85546875" bestFit="1" customWidth="1"/>
    <col min="9" max="9" width="12.85546875" bestFit="1" customWidth="1"/>
    <col min="10" max="10" width="13" bestFit="1" customWidth="1"/>
  </cols>
  <sheetData>
    <row r="3" spans="2:10" x14ac:dyDescent="0.25">
      <c r="B3" t="s">
        <v>1435</v>
      </c>
    </row>
    <row r="5" spans="2:10" x14ac:dyDescent="0.25">
      <c r="B5" s="2" t="s">
        <v>556</v>
      </c>
      <c r="C5" s="2" t="s">
        <v>1237</v>
      </c>
      <c r="D5" s="3">
        <v>90188.28</v>
      </c>
      <c r="E5" s="3">
        <v>87468.88</v>
      </c>
      <c r="F5" s="3">
        <v>2719.3999999999901</v>
      </c>
    </row>
    <row r="6" spans="2:10" x14ac:dyDescent="0.25">
      <c r="B6" s="4" t="s">
        <v>557</v>
      </c>
      <c r="C6" s="4" t="s">
        <v>1238</v>
      </c>
      <c r="D6" s="5">
        <v>320616.15999999997</v>
      </c>
      <c r="E6" s="5">
        <v>303141.58</v>
      </c>
      <c r="F6" s="5">
        <v>17474.580000000002</v>
      </c>
    </row>
    <row r="7" spans="2:10" x14ac:dyDescent="0.25">
      <c r="B7" s="2" t="s">
        <v>558</v>
      </c>
      <c r="C7" s="2" t="s">
        <v>1239</v>
      </c>
      <c r="D7" s="3">
        <v>1354283.79</v>
      </c>
      <c r="E7" s="3">
        <v>1104721.79</v>
      </c>
      <c r="F7" s="3">
        <v>249562</v>
      </c>
      <c r="G7" s="15">
        <f>F6</f>
        <v>17474.580000000002</v>
      </c>
    </row>
    <row r="8" spans="2:10" x14ac:dyDescent="0.25">
      <c r="B8" s="4" t="s">
        <v>559</v>
      </c>
      <c r="C8" s="4" t="s">
        <v>1240</v>
      </c>
      <c r="D8" s="5">
        <v>0</v>
      </c>
      <c r="E8" s="5">
        <v>123.19</v>
      </c>
      <c r="F8" s="5">
        <v>-123.19</v>
      </c>
      <c r="G8" t="s">
        <v>1466</v>
      </c>
    </row>
    <row r="9" spans="2:10" x14ac:dyDescent="0.25">
      <c r="B9" s="2" t="s">
        <v>560</v>
      </c>
      <c r="C9" s="2" t="s">
        <v>1241</v>
      </c>
      <c r="D9" s="3">
        <v>30722</v>
      </c>
      <c r="E9" s="3">
        <v>0</v>
      </c>
      <c r="F9" s="3">
        <v>30722</v>
      </c>
      <c r="G9" s="33">
        <v>0.2</v>
      </c>
    </row>
    <row r="10" spans="2:10" x14ac:dyDescent="0.25">
      <c r="B10" s="4" t="s">
        <v>561</v>
      </c>
      <c r="C10" s="4" t="s">
        <v>1242</v>
      </c>
      <c r="D10" s="5">
        <v>0</v>
      </c>
      <c r="E10" s="5">
        <v>25.72</v>
      </c>
      <c r="F10" s="5">
        <v>-25.72</v>
      </c>
      <c r="G10" t="s">
        <v>1466</v>
      </c>
    </row>
    <row r="11" spans="2:10" x14ac:dyDescent="0.25">
      <c r="B11" s="2" t="s">
        <v>562</v>
      </c>
      <c r="C11" s="2" t="s">
        <v>1243</v>
      </c>
      <c r="D11" s="3">
        <v>8258.98</v>
      </c>
      <c r="E11" s="3">
        <v>16218.83</v>
      </c>
      <c r="F11" s="3">
        <v>-7959.85</v>
      </c>
    </row>
    <row r="12" spans="2:10" x14ac:dyDescent="0.25">
      <c r="B12" s="4" t="s">
        <v>563</v>
      </c>
      <c r="C12" s="4" t="s">
        <v>1244</v>
      </c>
      <c r="D12" s="5">
        <v>123565.92</v>
      </c>
      <c r="E12" s="5">
        <v>258073.85</v>
      </c>
      <c r="F12" s="5">
        <v>-134507.93</v>
      </c>
      <c r="G12" s="21">
        <f>F12+F9</f>
        <v>-103785.93</v>
      </c>
    </row>
    <row r="14" spans="2:10" x14ac:dyDescent="0.25">
      <c r="F14" t="s">
        <v>1436</v>
      </c>
      <c r="G14" t="s">
        <v>1436</v>
      </c>
      <c r="H14" t="s">
        <v>1436</v>
      </c>
    </row>
    <row r="15" spans="2:10" x14ac:dyDescent="0.25">
      <c r="B15" t="s">
        <v>1437</v>
      </c>
      <c r="D15" t="s">
        <v>1438</v>
      </c>
      <c r="E15" t="s">
        <v>1439</v>
      </c>
      <c r="F15" t="s">
        <v>1460</v>
      </c>
      <c r="G15" t="s">
        <v>1461</v>
      </c>
      <c r="H15" t="s">
        <v>1462</v>
      </c>
      <c r="I15" t="s">
        <v>1440</v>
      </c>
      <c r="J15" t="s">
        <v>1441</v>
      </c>
    </row>
    <row r="16" spans="2:10" x14ac:dyDescent="0.25">
      <c r="C16" s="32">
        <v>42005</v>
      </c>
      <c r="D16">
        <v>1862</v>
      </c>
      <c r="E16">
        <v>26223</v>
      </c>
      <c r="F16">
        <v>9527</v>
      </c>
      <c r="G16">
        <v>0</v>
      </c>
    </row>
    <row r="17" spans="2:10" x14ac:dyDescent="0.25">
      <c r="C17" s="32">
        <v>42036</v>
      </c>
      <c r="D17">
        <v>9374</v>
      </c>
      <c r="E17">
        <v>2810</v>
      </c>
      <c r="F17">
        <v>62549</v>
      </c>
      <c r="G17">
        <v>550</v>
      </c>
    </row>
    <row r="18" spans="2:10" x14ac:dyDescent="0.25">
      <c r="C18" s="32">
        <v>42064</v>
      </c>
      <c r="D18">
        <v>13286</v>
      </c>
      <c r="E18">
        <v>28306</v>
      </c>
      <c r="F18">
        <v>209386</v>
      </c>
      <c r="G18">
        <v>4951</v>
      </c>
    </row>
    <row r="19" spans="2:10" x14ac:dyDescent="0.25">
      <c r="C19" s="32">
        <v>42095</v>
      </c>
      <c r="E19">
        <v>19544</v>
      </c>
      <c r="F19">
        <v>10695</v>
      </c>
      <c r="G19">
        <v>0</v>
      </c>
    </row>
    <row r="20" spans="2:10" x14ac:dyDescent="0.25">
      <c r="C20" s="32">
        <v>42125</v>
      </c>
      <c r="D20">
        <v>14565</v>
      </c>
      <c r="E20">
        <v>31502</v>
      </c>
      <c r="F20">
        <v>56713</v>
      </c>
      <c r="G20">
        <v>0</v>
      </c>
    </row>
    <row r="21" spans="2:10" x14ac:dyDescent="0.25">
      <c r="C21" s="32">
        <v>42156</v>
      </c>
      <c r="G21">
        <v>53421</v>
      </c>
    </row>
    <row r="22" spans="2:10" x14ac:dyDescent="0.25">
      <c r="C22" s="32">
        <v>42186</v>
      </c>
      <c r="G22">
        <v>0</v>
      </c>
    </row>
    <row r="23" spans="2:10" x14ac:dyDescent="0.25">
      <c r="C23" s="32">
        <v>42217</v>
      </c>
      <c r="E23">
        <v>6440</v>
      </c>
      <c r="F23">
        <v>86172</v>
      </c>
      <c r="G23">
        <v>0</v>
      </c>
    </row>
    <row r="24" spans="2:10" x14ac:dyDescent="0.25">
      <c r="C24" s="32">
        <v>42248</v>
      </c>
      <c r="D24">
        <v>19559</v>
      </c>
      <c r="E24">
        <v>64146</v>
      </c>
      <c r="F24">
        <v>72505</v>
      </c>
      <c r="G24">
        <v>23561</v>
      </c>
    </row>
    <row r="25" spans="2:10" x14ac:dyDescent="0.25">
      <c r="C25" s="32">
        <v>42278</v>
      </c>
      <c r="G25">
        <v>0</v>
      </c>
    </row>
    <row r="26" spans="2:10" x14ac:dyDescent="0.25">
      <c r="C26" s="32">
        <v>42309</v>
      </c>
      <c r="D26">
        <v>22723</v>
      </c>
      <c r="E26">
        <v>77341</v>
      </c>
      <c r="F26">
        <v>80639</v>
      </c>
      <c r="G26">
        <v>0</v>
      </c>
    </row>
    <row r="27" spans="2:10" x14ac:dyDescent="0.25">
      <c r="C27" s="32">
        <v>42339</v>
      </c>
    </row>
    <row r="28" spans="2:10" x14ac:dyDescent="0.25">
      <c r="C28" t="s">
        <v>1413</v>
      </c>
      <c r="D28" s="21">
        <f t="shared" ref="D28:J28" si="0">SUM(D16:D27)</f>
        <v>81369</v>
      </c>
      <c r="E28" s="21">
        <f t="shared" si="0"/>
        <v>256312</v>
      </c>
      <c r="F28" s="21">
        <f t="shared" si="0"/>
        <v>588186</v>
      </c>
      <c r="G28" s="21">
        <f t="shared" si="0"/>
        <v>82483</v>
      </c>
      <c r="H28" s="21">
        <f t="shared" si="0"/>
        <v>0</v>
      </c>
      <c r="I28" s="21">
        <f t="shared" si="0"/>
        <v>0</v>
      </c>
      <c r="J28" s="21">
        <f t="shared" si="0"/>
        <v>0</v>
      </c>
    </row>
    <row r="29" spans="2:10" x14ac:dyDescent="0.25">
      <c r="C29" t="s">
        <v>1463</v>
      </c>
      <c r="F29" s="21">
        <f>F28*0.2</f>
        <v>117637.20000000001</v>
      </c>
      <c r="G29" s="21">
        <f>G28*0.1</f>
        <v>8248.3000000000011</v>
      </c>
    </row>
    <row r="30" spans="2:10" x14ac:dyDescent="0.25">
      <c r="C30" t="s">
        <v>1420</v>
      </c>
      <c r="D30">
        <f>+D28</f>
        <v>81369</v>
      </c>
      <c r="E30">
        <f>+E28</f>
        <v>256312</v>
      </c>
      <c r="F30">
        <f>+F29</f>
        <v>117637.20000000001</v>
      </c>
      <c r="G30">
        <f>+G29</f>
        <v>8248.3000000000011</v>
      </c>
      <c r="H30">
        <f t="shared" ref="H30:J30" si="1">SUM(H16:H18)</f>
        <v>0</v>
      </c>
      <c r="I30">
        <f t="shared" si="1"/>
        <v>0</v>
      </c>
      <c r="J30">
        <f t="shared" si="1"/>
        <v>0</v>
      </c>
    </row>
    <row r="32" spans="2:10" x14ac:dyDescent="0.25">
      <c r="B32" s="16" t="s">
        <v>1442</v>
      </c>
      <c r="G32" s="16" t="s">
        <v>1443</v>
      </c>
    </row>
    <row r="34" spans="2:10" x14ac:dyDescent="0.25">
      <c r="B34" s="17" t="s">
        <v>1464</v>
      </c>
      <c r="G34" s="18" t="s">
        <v>1444</v>
      </c>
      <c r="H34" s="12"/>
    </row>
    <row r="35" spans="2:10" x14ac:dyDescent="0.25">
      <c r="B35" t="s">
        <v>1445</v>
      </c>
      <c r="D35" s="19">
        <f>-G12</f>
        <v>103785.93</v>
      </c>
      <c r="G35" t="s">
        <v>1445</v>
      </c>
      <c r="I35" s="19">
        <f>+F5</f>
        <v>2719.3999999999901</v>
      </c>
    </row>
    <row r="36" spans="2:10" x14ac:dyDescent="0.25">
      <c r="B36" t="s">
        <v>1446</v>
      </c>
      <c r="D36" s="19">
        <f>+CLIENTS!J85</f>
        <v>10159.129999999997</v>
      </c>
      <c r="E36" s="18" t="s">
        <v>1447</v>
      </c>
      <c r="G36" t="s">
        <v>1446</v>
      </c>
      <c r="I36" s="19">
        <f>+FOURNISSEURS!H71</f>
        <v>5702.7533333333304</v>
      </c>
    </row>
    <row r="37" spans="2:10" x14ac:dyDescent="0.25">
      <c r="B37" t="s">
        <v>1448</v>
      </c>
      <c r="D37" s="19">
        <f>D35-D36</f>
        <v>93626.799999999988</v>
      </c>
      <c r="E37" s="20">
        <f>D37/0.2</f>
        <v>468133.99999999994</v>
      </c>
      <c r="G37" s="12" t="s">
        <v>1448</v>
      </c>
      <c r="H37" s="12"/>
      <c r="I37" s="20">
        <f>+I35-I36</f>
        <v>-2983.3533333333403</v>
      </c>
    </row>
    <row r="39" spans="2:10" x14ac:dyDescent="0.25">
      <c r="B39" s="17" t="s">
        <v>1465</v>
      </c>
    </row>
    <row r="40" spans="2:10" x14ac:dyDescent="0.25">
      <c r="B40" t="s">
        <v>1445</v>
      </c>
      <c r="D40" s="19">
        <f>-F11</f>
        <v>7959.85</v>
      </c>
      <c r="G40" s="18" t="s">
        <v>1449</v>
      </c>
    </row>
    <row r="41" spans="2:10" x14ac:dyDescent="0.25">
      <c r="B41" t="s">
        <v>1446</v>
      </c>
      <c r="D41" s="19">
        <v>0</v>
      </c>
      <c r="E41" s="18" t="s">
        <v>1450</v>
      </c>
      <c r="G41" t="s">
        <v>1445</v>
      </c>
      <c r="I41" s="19">
        <f>+G7</f>
        <v>17474.580000000002</v>
      </c>
    </row>
    <row r="42" spans="2:10" x14ac:dyDescent="0.25">
      <c r="B42" t="s">
        <v>1448</v>
      </c>
      <c r="D42" s="19">
        <f>D40-D41</f>
        <v>7959.85</v>
      </c>
      <c r="E42" s="20">
        <f>D42/0.1</f>
        <v>79598.5</v>
      </c>
      <c r="G42" t="s">
        <v>1446</v>
      </c>
      <c r="I42" s="19">
        <f>+FOURNISSEURS!J71</f>
        <v>10944.416666666664</v>
      </c>
    </row>
    <row r="43" spans="2:10" x14ac:dyDescent="0.25">
      <c r="G43" s="12" t="s">
        <v>1448</v>
      </c>
      <c r="H43" s="12"/>
      <c r="I43" s="20">
        <f>+I41-I42</f>
        <v>6530.1633333333375</v>
      </c>
    </row>
    <row r="45" spans="2:10" x14ac:dyDescent="0.25">
      <c r="C45" s="18" t="s">
        <v>1451</v>
      </c>
      <c r="D45" s="20">
        <f>D37+D42</f>
        <v>101586.65</v>
      </c>
      <c r="G45" s="18" t="s">
        <v>1452</v>
      </c>
      <c r="H45" s="18"/>
      <c r="I45" s="18"/>
      <c r="J45" s="20">
        <f>+F7</f>
        <v>249562</v>
      </c>
    </row>
    <row r="48" spans="2:10" x14ac:dyDescent="0.25">
      <c r="E48" s="19">
        <f>D45-I37-I43-J45</f>
        <v>-151522.16</v>
      </c>
      <c r="G48" s="12" t="s">
        <v>1453</v>
      </c>
      <c r="H48" s="12"/>
      <c r="I48" s="20">
        <f>+'CHIFFRE D''AFFAIRES'!L61</f>
        <v>284030.48000000004</v>
      </c>
    </row>
    <row r="49" spans="7:9" x14ac:dyDescent="0.25">
      <c r="G49" s="12" t="s">
        <v>1441</v>
      </c>
      <c r="H49" s="12"/>
      <c r="I49" s="20">
        <f>+'CHIFFRE D''AFFAIRES'!N61</f>
        <v>188086.92</v>
      </c>
    </row>
    <row r="50" spans="7:9" x14ac:dyDescent="0.25">
      <c r="G50" s="12" t="s">
        <v>1428</v>
      </c>
      <c r="H50" s="12"/>
      <c r="I50" s="20">
        <f>+'CHIFFRE D''AFFAIRES'!M61</f>
        <v>214372.24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SOURCE</vt:lpstr>
      <vt:lpstr>FOURNISSEURS</vt:lpstr>
      <vt:lpstr>CLIENTS</vt:lpstr>
      <vt:lpstr>CHIFFRE D'AFFAIRES</vt:lpstr>
      <vt:lpstr>COMPTES TVA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Stephane STM. MIGNONAT</dc:creator>
  <cp:lastModifiedBy>Stephane STM. MIGNONAT</cp:lastModifiedBy>
  <dcterms:created xsi:type="dcterms:W3CDTF">2016-02-10T15:45:00Z</dcterms:created>
  <dcterms:modified xsi:type="dcterms:W3CDTF">2016-02-11T17:56:13Z</dcterms:modified>
</cp:coreProperties>
</file>